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09"/>
  <workbookPr codeName="ThisWorkbook" defaultThemeVersion="124226"/>
  <mc:AlternateContent xmlns:mc="http://schemas.openxmlformats.org/markup-compatibility/2006">
    <mc:Choice Requires="x15">
      <x15ac:absPath xmlns:x15ac="http://schemas.microsoft.com/office/spreadsheetml/2010/11/ac" url="/Users/tamarahuson/Library/Application Support/Box/Box Edit/Documents/696908127245/"/>
    </mc:Choice>
  </mc:AlternateContent>
  <xr:revisionPtr revIDLastSave="0" documentId="13_ncr:1_{9DEA6CDC-AFFC-E847-8820-D963D3142F3D}" xr6:coauthVersionLast="36" xr6:coauthVersionMax="45" xr10:uidLastSave="{00000000-0000-0000-0000-000000000000}"/>
  <bookViews>
    <workbookView xWindow="0" yWindow="460" windowWidth="28800" windowHeight="16340" tabRatio="867" xr2:uid="{00000000-000D-0000-FFFF-FFFF00000000}"/>
  </bookViews>
  <sheets>
    <sheet name="Introduction " sheetId="8" r:id="rId1"/>
    <sheet name="Summary" sheetId="13" r:id="rId2"/>
    <sheet name="Summary - 1115" sheetId="64" r:id="rId3"/>
    <sheet name="Alabama" sheetId="9" r:id="rId4"/>
    <sheet name="Alaska" sheetId="10" r:id="rId5"/>
    <sheet name="Arizona" sheetId="20" r:id="rId6"/>
    <sheet name="Arkansas" sheetId="21" r:id="rId7"/>
    <sheet name="California" sheetId="22" r:id="rId8"/>
    <sheet name="Colorado" sheetId="24" r:id="rId9"/>
    <sheet name="Connecticut" sheetId="25" r:id="rId10"/>
    <sheet name="Delaware" sheetId="26" r:id="rId11"/>
    <sheet name="District of Columbia" sheetId="27" r:id="rId12"/>
    <sheet name="Florida" sheetId="28" r:id="rId13"/>
    <sheet name="Georgia" sheetId="29" r:id="rId14"/>
    <sheet name="Hawaii" sheetId="54" r:id="rId15"/>
    <sheet name="Idaho" sheetId="32" r:id="rId16"/>
    <sheet name="Illinois" sheetId="31" r:id="rId17"/>
    <sheet name="Indiana" sheetId="14" r:id="rId18"/>
    <sheet name="Iowa" sheetId="30" r:id="rId19"/>
    <sheet name="Kansas" sheetId="33" r:id="rId20"/>
    <sheet name="Kentucky" sheetId="15" r:id="rId21"/>
    <sheet name="Louisiana" sheetId="16" r:id="rId22"/>
    <sheet name="Maine" sheetId="44" r:id="rId23"/>
    <sheet name="Maryland" sheetId="45" r:id="rId24"/>
    <sheet name="Massachusetts" sheetId="46" r:id="rId25"/>
    <sheet name="Michigan" sheetId="43" r:id="rId26"/>
    <sheet name="Minnesota" sheetId="47" r:id="rId27"/>
    <sheet name="Mississippi" sheetId="51" r:id="rId28"/>
    <sheet name="Missouri" sheetId="52" r:id="rId29"/>
    <sheet name="Montana" sheetId="42" r:id="rId30"/>
    <sheet name="Nebraska" sheetId="36" r:id="rId31"/>
    <sheet name="Nevada" sheetId="37" r:id="rId32"/>
    <sheet name="New Hampshire" sheetId="58" r:id="rId33"/>
    <sheet name="New Jersey" sheetId="23" r:id="rId34"/>
    <sheet name="New Mexico" sheetId="17" r:id="rId35"/>
    <sheet name="New York" sheetId="34" r:id="rId36"/>
    <sheet name="North Carolina" sheetId="35" r:id="rId37"/>
    <sheet name="North Dakota" sheetId="38" r:id="rId38"/>
    <sheet name="Ohio" sheetId="40" r:id="rId39"/>
    <sheet name="Oklahoma" sheetId="41" r:id="rId40"/>
    <sheet name="Oregon" sheetId="39" r:id="rId41"/>
    <sheet name="Pennsylvania" sheetId="19" r:id="rId42"/>
    <sheet name="Rhode Island" sheetId="63" r:id="rId43"/>
    <sheet name="South Carolina" sheetId="48" r:id="rId44"/>
    <sheet name="South Dakota" sheetId="49" r:id="rId45"/>
    <sheet name="Tennessee" sheetId="50" r:id="rId46"/>
    <sheet name="Texas" sheetId="53" r:id="rId47"/>
    <sheet name="Utah" sheetId="55" r:id="rId48"/>
    <sheet name="Vermont" sheetId="56" r:id="rId49"/>
    <sheet name="Virginia" sheetId="57" r:id="rId50"/>
    <sheet name="Washington" sheetId="59" r:id="rId51"/>
    <sheet name="West Virginia" sheetId="62" r:id="rId52"/>
    <sheet name="Wisconsin" sheetId="60" r:id="rId53"/>
    <sheet name="Wyoming" sheetId="61" r:id="rId54"/>
  </sheets>
  <definedNames>
    <definedName name="_xlnm._FilterDatabase" localSheetId="3" hidden="1">Alabama!#REF!</definedName>
    <definedName name="_xlnm._FilterDatabase" localSheetId="5" hidden="1">Arizona!#REF!</definedName>
    <definedName name="_xlnm._FilterDatabase" localSheetId="6" hidden="1">Arkansas!#REF!</definedName>
    <definedName name="_xlnm._FilterDatabase" localSheetId="7" hidden="1">California!#REF!</definedName>
    <definedName name="_xlnm._FilterDatabase" localSheetId="17" hidden="1">Indiana!$A$1:$E$25</definedName>
    <definedName name="_xlnm._FilterDatabase" localSheetId="20" hidden="1">Kentucky!#REF!</definedName>
    <definedName name="_xlnm._FilterDatabase" localSheetId="21" hidden="1">Louisiana!#REF!</definedName>
    <definedName name="_xlnm._FilterDatabase" localSheetId="33" hidden="1">'New Jersey'!#REF!</definedName>
    <definedName name="_xlnm._FilterDatabase" localSheetId="34" hidden="1">'New Mexico'!#REF!</definedName>
    <definedName name="_xlnm._FilterDatabase" localSheetId="41" hidden="1">Pennsylvania!#REF!</definedName>
    <definedName name="_xlnm._FilterDatabase" localSheetId="1" hidden="1">Summary!$E$5:$E$56</definedName>
    <definedName name="_xlnm._FilterDatabase" localSheetId="2" hidden="1">'Summary - 1115'!#REF!</definedName>
    <definedName name="_xlnm.Print_Titles" localSheetId="1">Summary!$2:$3</definedName>
    <definedName name="_xlnm.Print_Titles" localSheetId="2">'Summary - 1115'!$2:$3</definedName>
  </definedNames>
  <calcPr calcId="181029"/>
</workbook>
</file>

<file path=xl/calcChain.xml><?xml version="1.0" encoding="utf-8"?>
<calcChain xmlns="http://schemas.openxmlformats.org/spreadsheetml/2006/main">
  <c r="C5" i="64" l="1"/>
  <c r="D56" i="64" l="1"/>
  <c r="C56" i="64" s="1"/>
  <c r="D55" i="64"/>
  <c r="C55" i="64" s="1"/>
  <c r="D54" i="64"/>
  <c r="C54" i="64" s="1"/>
  <c r="M53" i="64"/>
  <c r="L53" i="64"/>
  <c r="K53" i="64"/>
  <c r="J53" i="64"/>
  <c r="I53" i="64"/>
  <c r="H53" i="64"/>
  <c r="G53" i="64"/>
  <c r="D53" i="64"/>
  <c r="C53" i="64" s="1"/>
  <c r="D52" i="64"/>
  <c r="C52" i="64" s="1"/>
  <c r="M51" i="64"/>
  <c r="L51" i="64"/>
  <c r="K51" i="64"/>
  <c r="J51" i="64"/>
  <c r="I51" i="64"/>
  <c r="H51" i="64"/>
  <c r="G51" i="64"/>
  <c r="F51" i="64"/>
  <c r="E51" i="64"/>
  <c r="D51" i="64"/>
  <c r="C51" i="64" s="1"/>
  <c r="D50" i="64"/>
  <c r="C50" i="64" s="1"/>
  <c r="M49" i="64"/>
  <c r="L49" i="64"/>
  <c r="K49" i="64"/>
  <c r="J49" i="64"/>
  <c r="I49" i="64"/>
  <c r="H49" i="64"/>
  <c r="G49" i="64"/>
  <c r="E49" i="64"/>
  <c r="D49" i="64"/>
  <c r="C49" i="64" s="1"/>
  <c r="M48" i="64"/>
  <c r="L48" i="64"/>
  <c r="K48" i="64"/>
  <c r="J48" i="64"/>
  <c r="I48" i="64"/>
  <c r="H48" i="64"/>
  <c r="G48" i="64"/>
  <c r="F48" i="64"/>
  <c r="E48" i="64"/>
  <c r="D48" i="64"/>
  <c r="C48" i="64" s="1"/>
  <c r="D47" i="64"/>
  <c r="C47" i="64" s="1"/>
  <c r="D46" i="64"/>
  <c r="C46" i="64" s="1"/>
  <c r="M45" i="64"/>
  <c r="L45" i="64"/>
  <c r="K45" i="64"/>
  <c r="J45" i="64"/>
  <c r="I45" i="64"/>
  <c r="H45" i="64"/>
  <c r="G45" i="64"/>
  <c r="F45" i="64"/>
  <c r="E45" i="64"/>
  <c r="D45" i="64"/>
  <c r="C45" i="64" s="1"/>
  <c r="D44" i="64"/>
  <c r="C44" i="64" s="1"/>
  <c r="D43" i="64"/>
  <c r="C43" i="64"/>
  <c r="D42" i="64"/>
  <c r="C42" i="64" s="1"/>
  <c r="D41" i="64"/>
  <c r="C41" i="64"/>
  <c r="D40" i="64"/>
  <c r="C40" i="64" s="1"/>
  <c r="M39" i="64"/>
  <c r="L39" i="64"/>
  <c r="K39" i="64"/>
  <c r="J39" i="64"/>
  <c r="I39" i="64"/>
  <c r="H39" i="64"/>
  <c r="G39" i="64"/>
  <c r="F39" i="64"/>
  <c r="E39" i="64"/>
  <c r="D39" i="64"/>
  <c r="C39" i="64" s="1"/>
  <c r="M38" i="64"/>
  <c r="L38" i="64"/>
  <c r="K38" i="64"/>
  <c r="J38" i="64"/>
  <c r="I38" i="64"/>
  <c r="H38" i="64"/>
  <c r="G38" i="64"/>
  <c r="F38" i="64"/>
  <c r="E38" i="64"/>
  <c r="D38" i="64"/>
  <c r="C38" i="64" s="1"/>
  <c r="M37" i="64"/>
  <c r="L37" i="64"/>
  <c r="K37" i="64"/>
  <c r="J37" i="64"/>
  <c r="I37" i="64"/>
  <c r="H37" i="64"/>
  <c r="G37" i="64"/>
  <c r="F37" i="64"/>
  <c r="E37" i="64"/>
  <c r="D37" i="64"/>
  <c r="C37" i="64" s="1"/>
  <c r="M36" i="64"/>
  <c r="L36" i="64"/>
  <c r="K36" i="64"/>
  <c r="J36" i="64"/>
  <c r="I36" i="64"/>
  <c r="H36" i="64"/>
  <c r="G36" i="64"/>
  <c r="F36" i="64"/>
  <c r="E36" i="64"/>
  <c r="D36" i="64"/>
  <c r="C36" i="64" s="1"/>
  <c r="D35" i="64"/>
  <c r="C35" i="64" s="1"/>
  <c r="D34" i="64"/>
  <c r="C34" i="64" s="1"/>
  <c r="D33" i="64"/>
  <c r="C33" i="64" s="1"/>
  <c r="D32" i="64"/>
  <c r="C32" i="64"/>
  <c r="D31" i="64"/>
  <c r="C31" i="64" s="1"/>
  <c r="D30" i="64"/>
  <c r="C30" i="64"/>
  <c r="D29" i="64"/>
  <c r="C29" i="64" s="1"/>
  <c r="D28" i="64"/>
  <c r="C28" i="64" s="1"/>
  <c r="D27" i="64"/>
  <c r="C27" i="64" s="1"/>
  <c r="D26" i="64"/>
  <c r="C26" i="64" s="1"/>
  <c r="D25" i="64"/>
  <c r="C25" i="64" s="1"/>
  <c r="D24" i="64"/>
  <c r="C24" i="64" s="1"/>
  <c r="D23" i="64"/>
  <c r="C23" i="64" s="1"/>
  <c r="M22" i="64"/>
  <c r="L22" i="64"/>
  <c r="K22" i="64"/>
  <c r="J22" i="64"/>
  <c r="I22" i="64"/>
  <c r="H22" i="64"/>
  <c r="G22" i="64"/>
  <c r="F22" i="64"/>
  <c r="D22" i="64"/>
  <c r="C22" i="64" s="1"/>
  <c r="D21" i="64"/>
  <c r="C21" i="64" s="1"/>
  <c r="D20" i="64"/>
  <c r="C20" i="64" s="1"/>
  <c r="D19" i="64"/>
  <c r="C19" i="64" s="1"/>
  <c r="D18" i="64"/>
  <c r="C18" i="64" s="1"/>
  <c r="M17" i="64"/>
  <c r="L17" i="64"/>
  <c r="K17" i="64"/>
  <c r="J17" i="64"/>
  <c r="I17" i="64"/>
  <c r="H17" i="64"/>
  <c r="G17" i="64"/>
  <c r="F17" i="64"/>
  <c r="E17" i="64"/>
  <c r="D17" i="64"/>
  <c r="C17" i="64" s="1"/>
  <c r="D16" i="64"/>
  <c r="C16" i="64" s="1"/>
  <c r="D15" i="64"/>
  <c r="C15" i="64" s="1"/>
  <c r="D14" i="64"/>
  <c r="C14" i="64" s="1"/>
  <c r="M13" i="64"/>
  <c r="L13" i="64"/>
  <c r="K13" i="64"/>
  <c r="J13" i="64"/>
  <c r="I13" i="64"/>
  <c r="H13" i="64"/>
  <c r="G13" i="64"/>
  <c r="F13" i="64"/>
  <c r="E13" i="64"/>
  <c r="D13" i="64"/>
  <c r="C13" i="64" s="1"/>
  <c r="D12" i="64"/>
  <c r="C12" i="64" s="1"/>
  <c r="D11" i="64"/>
  <c r="C11" i="64" s="1"/>
  <c r="M10" i="64"/>
  <c r="L10" i="64"/>
  <c r="L5" i="64" s="1"/>
  <c r="K10" i="64"/>
  <c r="J10" i="64"/>
  <c r="I10" i="64"/>
  <c r="H10" i="64"/>
  <c r="H5" i="64" s="1"/>
  <c r="G10" i="64"/>
  <c r="D10" i="64"/>
  <c r="C10" i="64" s="1"/>
  <c r="D9" i="64"/>
  <c r="C9" i="64" s="1"/>
  <c r="M8" i="64"/>
  <c r="M5" i="64" s="1"/>
  <c r="L8" i="64"/>
  <c r="K8" i="64"/>
  <c r="J8" i="64"/>
  <c r="I8" i="64"/>
  <c r="I5" i="64" s="1"/>
  <c r="H8" i="64"/>
  <c r="G8" i="64"/>
  <c r="F8" i="64"/>
  <c r="E8" i="64"/>
  <c r="D8" i="64"/>
  <c r="C8" i="64" s="1"/>
  <c r="D7" i="64"/>
  <c r="C7" i="64"/>
  <c r="D6" i="64"/>
  <c r="C6" i="64" s="1"/>
  <c r="B5" i="64"/>
  <c r="J5" i="64" l="1"/>
  <c r="G5" i="64"/>
  <c r="K5" i="64"/>
  <c r="F5" i="64"/>
  <c r="D5" i="64"/>
  <c r="T6" i="13"/>
  <c r="T56" i="13"/>
  <c r="T55" i="13"/>
  <c r="T54" i="13"/>
  <c r="T53" i="13"/>
  <c r="T52" i="13"/>
  <c r="T50" i="13"/>
  <c r="T49" i="13"/>
  <c r="T48" i="13"/>
  <c r="T47" i="13"/>
  <c r="T46" i="13"/>
  <c r="T44" i="13"/>
  <c r="T43" i="13"/>
  <c r="T42" i="13"/>
  <c r="T41" i="13"/>
  <c r="T40" i="13"/>
  <c r="T39" i="13"/>
  <c r="T38" i="13"/>
  <c r="T37" i="13"/>
  <c r="T36" i="13"/>
  <c r="T35" i="13"/>
  <c r="T34" i="13"/>
  <c r="T33" i="13"/>
  <c r="T32" i="13"/>
  <c r="T31" i="13"/>
  <c r="T30" i="13"/>
  <c r="T29" i="13"/>
  <c r="T28" i="13"/>
  <c r="T27" i="13"/>
  <c r="T26" i="13"/>
  <c r="T25" i="13"/>
  <c r="T24" i="13"/>
  <c r="T23" i="13"/>
  <c r="T22" i="13"/>
  <c r="T21" i="13"/>
  <c r="T20" i="13"/>
  <c r="T19" i="13"/>
  <c r="T18" i="13"/>
  <c r="T17" i="13"/>
  <c r="T16" i="13"/>
  <c r="T15" i="13"/>
  <c r="T14" i="13"/>
  <c r="T13" i="13"/>
  <c r="T12" i="13"/>
  <c r="T11" i="13"/>
  <c r="T10" i="13"/>
  <c r="T9" i="13"/>
  <c r="T7" i="13"/>
  <c r="E10" i="13" l="1"/>
  <c r="S20" i="13"/>
  <c r="W10" i="13"/>
  <c r="V10" i="13"/>
  <c r="U10" i="13"/>
  <c r="S10" i="13"/>
  <c r="R10" i="13"/>
  <c r="Q10" i="13"/>
  <c r="P10" i="13"/>
  <c r="O10" i="13"/>
  <c r="N10" i="13"/>
  <c r="M10" i="13"/>
  <c r="L10" i="13"/>
  <c r="K10" i="13"/>
  <c r="J10" i="13"/>
  <c r="I10" i="13"/>
  <c r="H10" i="13"/>
  <c r="G10" i="13"/>
  <c r="F10" i="13"/>
  <c r="D10" i="13"/>
  <c r="X10" i="13"/>
  <c r="X54" i="13"/>
  <c r="W54" i="13"/>
  <c r="V54" i="13"/>
  <c r="U54" i="13"/>
  <c r="S54" i="13"/>
  <c r="R54" i="13"/>
  <c r="Q54" i="13"/>
  <c r="H54" i="13"/>
  <c r="P54" i="13"/>
  <c r="O54" i="13"/>
  <c r="N54" i="13"/>
  <c r="M54" i="13"/>
  <c r="L54" i="13"/>
  <c r="K54" i="13"/>
  <c r="J54" i="13"/>
  <c r="I54" i="13"/>
  <c r="G54" i="13"/>
  <c r="F54" i="13"/>
  <c r="E54" i="13"/>
  <c r="D54" i="13"/>
  <c r="X50" i="13"/>
  <c r="W50" i="13"/>
  <c r="V50" i="13"/>
  <c r="U50" i="13"/>
  <c r="S50" i="13"/>
  <c r="R50" i="13"/>
  <c r="Q50" i="13"/>
  <c r="H50" i="13"/>
  <c r="P50" i="13"/>
  <c r="O50" i="13"/>
  <c r="N50" i="13"/>
  <c r="M50" i="13"/>
  <c r="L50" i="13"/>
  <c r="K50" i="13"/>
  <c r="J50" i="13"/>
  <c r="I50" i="13"/>
  <c r="G50" i="13"/>
  <c r="F50" i="13"/>
  <c r="E50" i="13"/>
  <c r="D50" i="13"/>
  <c r="X31" i="13"/>
  <c r="W31" i="13"/>
  <c r="V31" i="13"/>
  <c r="U31" i="13"/>
  <c r="S31" i="13"/>
  <c r="R31" i="13"/>
  <c r="Q31" i="13"/>
  <c r="H31" i="13"/>
  <c r="P31" i="13"/>
  <c r="O31" i="13"/>
  <c r="N31" i="13"/>
  <c r="M31" i="13"/>
  <c r="L31" i="13"/>
  <c r="K31" i="13"/>
  <c r="J31" i="13"/>
  <c r="I31" i="13"/>
  <c r="G31" i="13"/>
  <c r="F31" i="13"/>
  <c r="E31" i="13"/>
  <c r="D31" i="13"/>
  <c r="X28" i="13"/>
  <c r="W28" i="13"/>
  <c r="V28" i="13"/>
  <c r="U28" i="13"/>
  <c r="S28" i="13"/>
  <c r="R28" i="13"/>
  <c r="Q28" i="13"/>
  <c r="H28" i="13"/>
  <c r="P28" i="13"/>
  <c r="O28" i="13"/>
  <c r="N28" i="13"/>
  <c r="M28" i="13"/>
  <c r="L28" i="13"/>
  <c r="K28" i="13"/>
  <c r="J28" i="13"/>
  <c r="I28" i="13"/>
  <c r="G28" i="13"/>
  <c r="F28" i="13"/>
  <c r="E28" i="13"/>
  <c r="D28" i="13"/>
  <c r="X22" i="13"/>
  <c r="W22" i="13"/>
  <c r="V22" i="13"/>
  <c r="U22" i="13"/>
  <c r="S22" i="13"/>
  <c r="R22" i="13"/>
  <c r="Q22" i="13"/>
  <c r="H22" i="13"/>
  <c r="P22" i="13"/>
  <c r="O22" i="13"/>
  <c r="N22" i="13"/>
  <c r="M22" i="13"/>
  <c r="L22" i="13"/>
  <c r="K22" i="13"/>
  <c r="J22" i="13"/>
  <c r="I22" i="13"/>
  <c r="G22" i="13"/>
  <c r="F22" i="13"/>
  <c r="E22" i="13"/>
  <c r="D22" i="13"/>
  <c r="D21" i="13" l="1"/>
  <c r="X21" i="13"/>
  <c r="W21" i="13"/>
  <c r="V21" i="13"/>
  <c r="U21" i="13"/>
  <c r="S21" i="13"/>
  <c r="R21" i="13"/>
  <c r="Q21" i="13"/>
  <c r="H21" i="13"/>
  <c r="P21" i="13"/>
  <c r="O21" i="13"/>
  <c r="N21" i="13"/>
  <c r="M21" i="13"/>
  <c r="L21" i="13"/>
  <c r="K21" i="13"/>
  <c r="J21" i="13"/>
  <c r="I21" i="13"/>
  <c r="G21" i="13"/>
  <c r="F21" i="13"/>
  <c r="E21" i="13"/>
  <c r="X12" i="13"/>
  <c r="W12" i="13"/>
  <c r="V12" i="13"/>
  <c r="U12" i="13"/>
  <c r="S12" i="13"/>
  <c r="R12" i="13"/>
  <c r="Q12" i="13"/>
  <c r="H12" i="13"/>
  <c r="P12" i="13"/>
  <c r="O12" i="13"/>
  <c r="N12" i="13"/>
  <c r="M12" i="13"/>
  <c r="L12" i="13"/>
  <c r="K12" i="13"/>
  <c r="J12" i="13"/>
  <c r="I12" i="13"/>
  <c r="G12" i="13"/>
  <c r="F12" i="13"/>
  <c r="E12" i="13"/>
  <c r="D12" i="13"/>
  <c r="S49" i="13" l="1"/>
  <c r="X56" i="13" l="1"/>
  <c r="W56" i="13"/>
  <c r="V56" i="13"/>
  <c r="U56" i="13"/>
  <c r="S56" i="13"/>
  <c r="R56" i="13"/>
  <c r="Q56" i="13"/>
  <c r="X55" i="13"/>
  <c r="W55" i="13"/>
  <c r="V55" i="13"/>
  <c r="U55" i="13"/>
  <c r="S55" i="13"/>
  <c r="R55" i="13"/>
  <c r="Q55" i="13"/>
  <c r="X52" i="13"/>
  <c r="W52" i="13"/>
  <c r="V52" i="13"/>
  <c r="U52" i="13"/>
  <c r="S52" i="13"/>
  <c r="R52" i="13"/>
  <c r="Q52" i="13"/>
  <c r="X48" i="13"/>
  <c r="W48" i="13"/>
  <c r="V48" i="13"/>
  <c r="U48" i="13"/>
  <c r="S48" i="13"/>
  <c r="R48" i="13"/>
  <c r="Q48" i="13"/>
  <c r="X47" i="13"/>
  <c r="W47" i="13"/>
  <c r="V47" i="13"/>
  <c r="U47" i="13"/>
  <c r="S47" i="13"/>
  <c r="R47" i="13"/>
  <c r="Q47" i="13"/>
  <c r="X46" i="13"/>
  <c r="W46" i="13"/>
  <c r="V46" i="13"/>
  <c r="U46" i="13"/>
  <c r="S46" i="13"/>
  <c r="R46" i="13"/>
  <c r="Q46" i="13"/>
  <c r="X43" i="13"/>
  <c r="W43" i="13"/>
  <c r="V43" i="13"/>
  <c r="U43" i="13"/>
  <c r="S43" i="13"/>
  <c r="R43" i="13"/>
  <c r="Q43" i="13"/>
  <c r="X42" i="13"/>
  <c r="W42" i="13"/>
  <c r="V42" i="13"/>
  <c r="U42" i="13"/>
  <c r="S42" i="13"/>
  <c r="R42" i="13"/>
  <c r="Q42" i="13"/>
  <c r="X41" i="13"/>
  <c r="W41" i="13"/>
  <c r="V41" i="13"/>
  <c r="U41" i="13"/>
  <c r="S41" i="13"/>
  <c r="R41" i="13"/>
  <c r="Q41" i="13"/>
  <c r="X40" i="13"/>
  <c r="W40" i="13"/>
  <c r="V40" i="13"/>
  <c r="U40" i="13"/>
  <c r="S40" i="13"/>
  <c r="R40" i="13"/>
  <c r="Q40" i="13"/>
  <c r="X38" i="13"/>
  <c r="W38" i="13"/>
  <c r="V38" i="13"/>
  <c r="U38" i="13"/>
  <c r="S38" i="13"/>
  <c r="R38" i="13"/>
  <c r="Q38" i="13"/>
  <c r="X37" i="13"/>
  <c r="W37" i="13"/>
  <c r="V37" i="13"/>
  <c r="U37" i="13"/>
  <c r="S37" i="13"/>
  <c r="R37" i="13"/>
  <c r="Q37" i="13"/>
  <c r="X35" i="13"/>
  <c r="W35" i="13"/>
  <c r="V35" i="13"/>
  <c r="U35" i="13"/>
  <c r="S35" i="13"/>
  <c r="R35" i="13"/>
  <c r="Q35" i="13"/>
  <c r="X34" i="13"/>
  <c r="W34" i="13"/>
  <c r="V34" i="13"/>
  <c r="U34" i="13"/>
  <c r="S34" i="13"/>
  <c r="R34" i="13"/>
  <c r="Q34" i="13"/>
  <c r="X33" i="13"/>
  <c r="W33" i="13"/>
  <c r="V33" i="13"/>
  <c r="U33" i="13"/>
  <c r="S33" i="13"/>
  <c r="R33" i="13"/>
  <c r="Q33" i="13"/>
  <c r="X32" i="13"/>
  <c r="W32" i="13"/>
  <c r="V32" i="13"/>
  <c r="U32" i="13"/>
  <c r="S32" i="13"/>
  <c r="R32" i="13"/>
  <c r="Q32" i="13"/>
  <c r="X30" i="13"/>
  <c r="W30" i="13"/>
  <c r="V30" i="13"/>
  <c r="U30" i="13"/>
  <c r="S30" i="13"/>
  <c r="R30" i="13"/>
  <c r="Q30" i="13"/>
  <c r="X29" i="13"/>
  <c r="W29" i="13"/>
  <c r="V29" i="13"/>
  <c r="U29" i="13"/>
  <c r="S29" i="13"/>
  <c r="R29" i="13"/>
  <c r="Q29" i="13"/>
  <c r="X26" i="13"/>
  <c r="W26" i="13"/>
  <c r="V26" i="13"/>
  <c r="U26" i="13"/>
  <c r="S26" i="13"/>
  <c r="R26" i="13"/>
  <c r="Q26" i="13"/>
  <c r="X25" i="13"/>
  <c r="W25" i="13"/>
  <c r="V25" i="13"/>
  <c r="U25" i="13"/>
  <c r="S25" i="13"/>
  <c r="R25" i="13"/>
  <c r="Q25" i="13"/>
  <c r="X23" i="13"/>
  <c r="W23" i="13"/>
  <c r="V23" i="13"/>
  <c r="U23" i="13"/>
  <c r="S23" i="13"/>
  <c r="R23" i="13"/>
  <c r="Q23" i="13"/>
  <c r="R20" i="13"/>
  <c r="X19" i="13"/>
  <c r="W19" i="13"/>
  <c r="V19" i="13"/>
  <c r="U19" i="13"/>
  <c r="S19" i="13"/>
  <c r="R19" i="13"/>
  <c r="Q19" i="13"/>
  <c r="X18" i="13"/>
  <c r="W18" i="13"/>
  <c r="V18" i="13"/>
  <c r="U18" i="13"/>
  <c r="S18" i="13"/>
  <c r="R18" i="13"/>
  <c r="Q18" i="13"/>
  <c r="X17" i="13"/>
  <c r="W17" i="13"/>
  <c r="V17" i="13"/>
  <c r="U17" i="13"/>
  <c r="S17" i="13"/>
  <c r="R17" i="13"/>
  <c r="Q17" i="13"/>
  <c r="X16" i="13"/>
  <c r="W16" i="13"/>
  <c r="V16" i="13"/>
  <c r="U16" i="13"/>
  <c r="S16" i="13"/>
  <c r="R16" i="13"/>
  <c r="Q16" i="13"/>
  <c r="X15" i="13"/>
  <c r="W15" i="13"/>
  <c r="V15" i="13"/>
  <c r="U15" i="13"/>
  <c r="S15" i="13"/>
  <c r="R15" i="13"/>
  <c r="Q15" i="13"/>
  <c r="X14" i="13"/>
  <c r="W14" i="13"/>
  <c r="V14" i="13"/>
  <c r="U14" i="13"/>
  <c r="S14" i="13"/>
  <c r="R14" i="13"/>
  <c r="Q14" i="13"/>
  <c r="R13" i="13"/>
  <c r="X13" i="13"/>
  <c r="W13" i="13"/>
  <c r="V13" i="13"/>
  <c r="U13" i="13"/>
  <c r="S13" i="13"/>
  <c r="X11" i="13"/>
  <c r="W11" i="13"/>
  <c r="V11" i="13"/>
  <c r="U11" i="13"/>
  <c r="S11" i="13"/>
  <c r="R11" i="13"/>
  <c r="Q11" i="13"/>
  <c r="X9" i="13"/>
  <c r="W9" i="13"/>
  <c r="V9" i="13"/>
  <c r="U9" i="13"/>
  <c r="S9" i="13"/>
  <c r="R9" i="13"/>
  <c r="R7" i="13"/>
  <c r="X7" i="13"/>
  <c r="W7" i="13"/>
  <c r="V7" i="13"/>
  <c r="U7" i="13"/>
  <c r="S7" i="13"/>
  <c r="S36" i="13"/>
  <c r="R36" i="13"/>
  <c r="X36" i="13"/>
  <c r="W36" i="13"/>
  <c r="V36" i="13"/>
  <c r="U36" i="13"/>
  <c r="X27" i="13"/>
  <c r="W27" i="13"/>
  <c r="V27" i="13"/>
  <c r="U27" i="13"/>
  <c r="S27" i="13"/>
  <c r="R27" i="13"/>
  <c r="X53" i="13"/>
  <c r="W53" i="13"/>
  <c r="V53" i="13"/>
  <c r="U53" i="13"/>
  <c r="S53" i="13"/>
  <c r="R53" i="13"/>
  <c r="R24" i="13"/>
  <c r="S24" i="13"/>
  <c r="U24" i="13"/>
  <c r="V24" i="13"/>
  <c r="W24" i="13"/>
  <c r="X24" i="13"/>
  <c r="X6" i="13"/>
  <c r="W6" i="13"/>
  <c r="V6" i="13"/>
  <c r="U6" i="13"/>
  <c r="S6" i="13"/>
  <c r="R6" i="13"/>
  <c r="Q6" i="13"/>
  <c r="H6" i="13"/>
  <c r="P6" i="13"/>
  <c r="O6" i="13"/>
  <c r="N6" i="13"/>
  <c r="M6" i="13"/>
  <c r="L6" i="13"/>
  <c r="K6" i="13"/>
  <c r="J6" i="13"/>
  <c r="I6" i="13"/>
  <c r="G6" i="13"/>
  <c r="F6" i="13"/>
  <c r="R39" i="13"/>
  <c r="S39" i="13"/>
  <c r="U39" i="13"/>
  <c r="V39" i="13"/>
  <c r="W39" i="13"/>
  <c r="X39" i="13"/>
  <c r="Q39" i="13" l="1"/>
  <c r="H39" i="13"/>
  <c r="P39" i="13"/>
  <c r="O39" i="13"/>
  <c r="N39" i="13"/>
  <c r="M39" i="13"/>
  <c r="L39" i="13"/>
  <c r="K39" i="13"/>
  <c r="J39" i="13"/>
  <c r="I39" i="13"/>
  <c r="G39" i="13"/>
  <c r="F39" i="13"/>
  <c r="E39" i="13"/>
  <c r="D39" i="13"/>
  <c r="S44" i="13"/>
  <c r="X49" i="13"/>
  <c r="W49" i="13"/>
  <c r="V49" i="13"/>
  <c r="U49" i="13"/>
  <c r="R49" i="13"/>
  <c r="Q49" i="13"/>
  <c r="H49" i="13"/>
  <c r="P49" i="13"/>
  <c r="O49" i="13"/>
  <c r="N49" i="13"/>
  <c r="M49" i="13"/>
  <c r="L49" i="13"/>
  <c r="K49" i="13"/>
  <c r="J49" i="13"/>
  <c r="I49" i="13"/>
  <c r="G49" i="13"/>
  <c r="F49" i="13"/>
  <c r="E49" i="13"/>
  <c r="D49" i="13"/>
  <c r="B5" i="13"/>
  <c r="S5" i="13" l="1"/>
  <c r="W20" i="13"/>
  <c r="V20" i="13"/>
  <c r="U20" i="13"/>
  <c r="H20" i="13"/>
  <c r="X20" i="13"/>
  <c r="X44" i="13"/>
  <c r="W44" i="13"/>
  <c r="V44" i="13"/>
  <c r="U44" i="13"/>
  <c r="R44" i="13"/>
  <c r="R5" i="13" s="1"/>
  <c r="X5" i="13" l="1"/>
  <c r="T5" i="13"/>
  <c r="U5" i="13"/>
  <c r="V5" i="13"/>
  <c r="W5" i="13"/>
  <c r="E11" i="13" l="1"/>
  <c r="I43" i="13"/>
  <c r="H43" i="13"/>
  <c r="P43" i="13"/>
  <c r="O43" i="13"/>
  <c r="N43" i="13"/>
  <c r="M43" i="13"/>
  <c r="L43" i="13"/>
  <c r="K43" i="13"/>
  <c r="J43" i="13"/>
  <c r="G43" i="13"/>
  <c r="F43" i="13"/>
  <c r="E43" i="13"/>
  <c r="D43" i="13"/>
  <c r="H42" i="13"/>
  <c r="P42" i="13"/>
  <c r="O42" i="13"/>
  <c r="N42" i="13"/>
  <c r="M42" i="13"/>
  <c r="L42" i="13"/>
  <c r="K42" i="13"/>
  <c r="J42" i="13"/>
  <c r="I42" i="13"/>
  <c r="G42" i="13"/>
  <c r="F42" i="13"/>
  <c r="E42" i="13"/>
  <c r="D42" i="13"/>
  <c r="M40" i="13"/>
  <c r="H40" i="13"/>
  <c r="P40" i="13"/>
  <c r="O40" i="13"/>
  <c r="N40" i="13"/>
  <c r="L40" i="13"/>
  <c r="K40" i="13"/>
  <c r="J40" i="13"/>
  <c r="I40" i="13"/>
  <c r="G40" i="13"/>
  <c r="E40" i="13"/>
  <c r="D40" i="13"/>
  <c r="F40" i="13"/>
  <c r="H23" i="13"/>
  <c r="P23" i="13"/>
  <c r="O23" i="13"/>
  <c r="N23" i="13"/>
  <c r="M23" i="13"/>
  <c r="L23" i="13"/>
  <c r="K23" i="13"/>
  <c r="J23" i="13"/>
  <c r="I23" i="13"/>
  <c r="G23" i="13"/>
  <c r="F23" i="13"/>
  <c r="E23" i="13"/>
  <c r="D23" i="13"/>
  <c r="G15" i="13"/>
  <c r="H15" i="13"/>
  <c r="P15" i="13"/>
  <c r="O15" i="13"/>
  <c r="N15" i="13"/>
  <c r="M15" i="13"/>
  <c r="L15" i="13"/>
  <c r="K15" i="13"/>
  <c r="J15" i="13"/>
  <c r="I15" i="13"/>
  <c r="F15" i="13"/>
  <c r="E15" i="13"/>
  <c r="D15" i="13"/>
  <c r="F7" i="13"/>
  <c r="G7" i="13"/>
  <c r="I7" i="13"/>
  <c r="J7" i="13"/>
  <c r="K7" i="13"/>
  <c r="L7" i="13"/>
  <c r="M7" i="13"/>
  <c r="N7" i="13"/>
  <c r="O7" i="13"/>
  <c r="P7" i="13"/>
  <c r="E6" i="13"/>
  <c r="D6" i="13"/>
  <c r="D51" i="13" l="1"/>
  <c r="D45" i="13"/>
  <c r="D8" i="13"/>
  <c r="D55" i="13"/>
  <c r="D48" i="13"/>
  <c r="D44" i="13"/>
  <c r="D38" i="13"/>
  <c r="D47" i="13"/>
  <c r="D37" i="13"/>
  <c r="D36" i="13"/>
  <c r="D35" i="13"/>
  <c r="D34" i="13"/>
  <c r="D33" i="13"/>
  <c r="D32" i="13"/>
  <c r="D30" i="13"/>
  <c r="D29" i="13"/>
  <c r="D27" i="13"/>
  <c r="D24" i="13"/>
  <c r="D25" i="13"/>
  <c r="D20" i="13"/>
  <c r="D19" i="13"/>
  <c r="D18" i="13"/>
  <c r="D16" i="13"/>
  <c r="D7" i="13"/>
  <c r="D14" i="13"/>
  <c r="D13" i="13"/>
  <c r="D11" i="13"/>
  <c r="H56" i="13" l="1"/>
  <c r="P56" i="13"/>
  <c r="O56" i="13"/>
  <c r="N56" i="13"/>
  <c r="M56" i="13"/>
  <c r="L56" i="13"/>
  <c r="K56" i="13"/>
  <c r="J56" i="13"/>
  <c r="I56" i="13"/>
  <c r="G56" i="13"/>
  <c r="F56" i="13"/>
  <c r="E56" i="13"/>
  <c r="D56" i="13"/>
  <c r="H55" i="13"/>
  <c r="P55" i="13"/>
  <c r="O55" i="13"/>
  <c r="N55" i="13"/>
  <c r="M55" i="13"/>
  <c r="L55" i="13"/>
  <c r="K55" i="13"/>
  <c r="J55" i="13"/>
  <c r="I55" i="13"/>
  <c r="G55" i="13"/>
  <c r="F55" i="13"/>
  <c r="E55" i="13"/>
  <c r="D53" i="13" l="1"/>
  <c r="Q53" i="13"/>
  <c r="H53" i="13"/>
  <c r="P53" i="13"/>
  <c r="O53" i="13"/>
  <c r="N53" i="13"/>
  <c r="M53" i="13"/>
  <c r="L53" i="13"/>
  <c r="K53" i="13"/>
  <c r="J53" i="13"/>
  <c r="I53" i="13"/>
  <c r="G53" i="13"/>
  <c r="F53" i="13"/>
  <c r="E53" i="13"/>
  <c r="H52" i="13"/>
  <c r="P52" i="13"/>
  <c r="O52" i="13"/>
  <c r="N52" i="13"/>
  <c r="M52" i="13"/>
  <c r="L52" i="13"/>
  <c r="K52" i="13"/>
  <c r="J52" i="13"/>
  <c r="I52" i="13"/>
  <c r="G52" i="13"/>
  <c r="F52" i="13"/>
  <c r="E52" i="13"/>
  <c r="D52" i="13"/>
  <c r="H41" i="13" l="1"/>
  <c r="P41" i="13"/>
  <c r="O41" i="13"/>
  <c r="N41" i="13"/>
  <c r="M41" i="13"/>
  <c r="L41" i="13"/>
  <c r="K41" i="13"/>
  <c r="J41" i="13"/>
  <c r="I41" i="13"/>
  <c r="G41" i="13"/>
  <c r="F41" i="13"/>
  <c r="E41" i="13"/>
  <c r="D41" i="13"/>
  <c r="H46" i="13" l="1"/>
  <c r="P46" i="13"/>
  <c r="O46" i="13"/>
  <c r="N46" i="13"/>
  <c r="M46" i="13"/>
  <c r="L46" i="13"/>
  <c r="K46" i="13"/>
  <c r="J46" i="13"/>
  <c r="I46" i="13"/>
  <c r="G46" i="13"/>
  <c r="F46" i="13"/>
  <c r="D46" i="13"/>
  <c r="E46" i="13"/>
  <c r="E26" i="13"/>
  <c r="D26" i="13"/>
  <c r="E19" i="13" l="1"/>
  <c r="H32" i="13"/>
  <c r="P32" i="13"/>
  <c r="O32" i="13"/>
  <c r="N32" i="13"/>
  <c r="M32" i="13"/>
  <c r="L32" i="13"/>
  <c r="K32" i="13"/>
  <c r="J32" i="13"/>
  <c r="I32" i="13"/>
  <c r="G32" i="13"/>
  <c r="F32" i="13"/>
  <c r="E32" i="13"/>
  <c r="D9" i="13"/>
  <c r="E9" i="13"/>
  <c r="E20" i="13"/>
  <c r="H30" i="13"/>
  <c r="P30" i="13"/>
  <c r="O30" i="13"/>
  <c r="N30" i="13"/>
  <c r="M30" i="13"/>
  <c r="L30" i="13"/>
  <c r="K30" i="13"/>
  <c r="J30" i="13"/>
  <c r="I30" i="13"/>
  <c r="G30" i="13"/>
  <c r="F30" i="13"/>
  <c r="E30" i="13"/>
  <c r="H29" i="13"/>
  <c r="P29" i="13"/>
  <c r="O29" i="13"/>
  <c r="N29" i="13"/>
  <c r="M29" i="13"/>
  <c r="L29" i="13"/>
  <c r="K29" i="13"/>
  <c r="J29" i="13"/>
  <c r="I29" i="13"/>
  <c r="G29" i="13"/>
  <c r="F29" i="13"/>
  <c r="E29" i="13"/>
  <c r="E25" i="13"/>
  <c r="E18" i="13"/>
  <c r="Q27" i="13"/>
  <c r="H27" i="13"/>
  <c r="P27" i="13"/>
  <c r="O27" i="13"/>
  <c r="N27" i="13"/>
  <c r="M27" i="13"/>
  <c r="L27" i="13"/>
  <c r="K27" i="13"/>
  <c r="J27" i="13"/>
  <c r="I27" i="13"/>
  <c r="G27" i="13"/>
  <c r="F27" i="13"/>
  <c r="E27" i="13"/>
  <c r="H26" i="13" l="1"/>
  <c r="P26" i="13"/>
  <c r="O26" i="13"/>
  <c r="N26" i="13"/>
  <c r="M26" i="13"/>
  <c r="L26" i="13"/>
  <c r="K26" i="13"/>
  <c r="J26" i="13"/>
  <c r="I26" i="13"/>
  <c r="G26" i="13"/>
  <c r="F26" i="13"/>
  <c r="G24" i="13"/>
  <c r="I24" i="13"/>
  <c r="J24" i="13"/>
  <c r="K24" i="13"/>
  <c r="L24" i="13"/>
  <c r="M24" i="13"/>
  <c r="N24" i="13"/>
  <c r="O24" i="13"/>
  <c r="P24" i="13"/>
  <c r="H24" i="13"/>
  <c r="Q24" i="13"/>
  <c r="H25" i="13" l="1"/>
  <c r="P25" i="13"/>
  <c r="O25" i="13"/>
  <c r="N25" i="13"/>
  <c r="M25" i="13"/>
  <c r="L25" i="13"/>
  <c r="K25" i="13"/>
  <c r="J25" i="13"/>
  <c r="I25" i="13"/>
  <c r="G25" i="13"/>
  <c r="F25" i="13"/>
  <c r="D17" i="13" l="1"/>
  <c r="D5" i="13" s="1"/>
  <c r="E48" i="13"/>
  <c r="E16" i="13"/>
  <c r="E14" i="13"/>
  <c r="E7" i="13"/>
  <c r="P47" i="13" l="1"/>
  <c r="H47" i="13"/>
  <c r="O47" i="13"/>
  <c r="N47" i="13"/>
  <c r="M47" i="13"/>
  <c r="L47" i="13"/>
  <c r="K47" i="13"/>
  <c r="J47" i="13"/>
  <c r="I47" i="13"/>
  <c r="G47" i="13"/>
  <c r="F47" i="13"/>
  <c r="E47" i="13"/>
  <c r="C51" i="13" l="1"/>
  <c r="C52" i="13"/>
  <c r="C53" i="13"/>
  <c r="C54" i="13"/>
  <c r="C55" i="13"/>
  <c r="C56" i="13"/>
  <c r="L44" i="13"/>
  <c r="K44" i="13"/>
  <c r="F44" i="13"/>
  <c r="Q44" i="13"/>
  <c r="H44" i="13"/>
  <c r="P44" i="13"/>
  <c r="O44" i="13"/>
  <c r="N44" i="13"/>
  <c r="M44" i="13"/>
  <c r="J44" i="13"/>
  <c r="I44" i="13"/>
  <c r="G44" i="13"/>
  <c r="E44" i="13"/>
  <c r="F38" i="13" l="1"/>
  <c r="G38" i="13"/>
  <c r="I38" i="13"/>
  <c r="J38" i="13"/>
  <c r="K38" i="13"/>
  <c r="L38" i="13"/>
  <c r="M38" i="13"/>
  <c r="N38" i="13"/>
  <c r="O38" i="13"/>
  <c r="P38" i="13"/>
  <c r="H38" i="13"/>
  <c r="E38" i="13"/>
  <c r="H33" i="13"/>
  <c r="P33" i="13"/>
  <c r="O33" i="13"/>
  <c r="N33" i="13"/>
  <c r="M33" i="13"/>
  <c r="L33" i="13"/>
  <c r="K33" i="13"/>
  <c r="J33" i="13"/>
  <c r="I33" i="13"/>
  <c r="G33" i="13"/>
  <c r="F33" i="13"/>
  <c r="E33" i="13"/>
  <c r="K35" i="13"/>
  <c r="M35" i="13"/>
  <c r="H35" i="13"/>
  <c r="P35" i="13"/>
  <c r="O35" i="13"/>
  <c r="N35" i="13"/>
  <c r="L35" i="13"/>
  <c r="J35" i="13"/>
  <c r="I35" i="13"/>
  <c r="G35" i="13"/>
  <c r="F35" i="13"/>
  <c r="E35" i="13"/>
  <c r="E34" i="13" l="1"/>
  <c r="H34" i="13"/>
  <c r="P34" i="13"/>
  <c r="O34" i="13"/>
  <c r="N34" i="13"/>
  <c r="M34" i="13"/>
  <c r="L34" i="13"/>
  <c r="K34" i="13"/>
  <c r="J34" i="13"/>
  <c r="I34" i="13"/>
  <c r="G34" i="13"/>
  <c r="F34" i="13"/>
  <c r="F24" i="13"/>
  <c r="E24" i="13"/>
  <c r="C8" i="13"/>
  <c r="H37" i="13" l="1"/>
  <c r="P37" i="13"/>
  <c r="O37" i="13"/>
  <c r="N37" i="13"/>
  <c r="M37" i="13"/>
  <c r="L37" i="13"/>
  <c r="K37" i="13"/>
  <c r="J37" i="13"/>
  <c r="I37" i="13"/>
  <c r="G37" i="13"/>
  <c r="F37" i="13"/>
  <c r="E37" i="13"/>
  <c r="E36" i="13"/>
  <c r="F36" i="13"/>
  <c r="G36" i="13"/>
  <c r="I36" i="13"/>
  <c r="J36" i="13"/>
  <c r="K36" i="13"/>
  <c r="L36" i="13"/>
  <c r="M36" i="13"/>
  <c r="N36" i="13"/>
  <c r="O36" i="13"/>
  <c r="P36" i="13"/>
  <c r="H36" i="13"/>
  <c r="Q36" i="13"/>
  <c r="H48" i="13" l="1"/>
  <c r="P48" i="13"/>
  <c r="O48" i="13"/>
  <c r="N48" i="13"/>
  <c r="M48" i="13"/>
  <c r="L48" i="13"/>
  <c r="K48" i="13"/>
  <c r="J48" i="13"/>
  <c r="I48" i="13"/>
  <c r="G48" i="13"/>
  <c r="F48" i="13"/>
  <c r="P20" i="13"/>
  <c r="P19" i="13"/>
  <c r="P18" i="13"/>
  <c r="P17" i="13"/>
  <c r="P16" i="13"/>
  <c r="P14" i="13"/>
  <c r="P13" i="13"/>
  <c r="P11" i="13"/>
  <c r="P9" i="13"/>
  <c r="Q20" i="13"/>
  <c r="O20" i="13"/>
  <c r="N20" i="13"/>
  <c r="M20" i="13"/>
  <c r="L20" i="13"/>
  <c r="K20" i="13"/>
  <c r="J20" i="13"/>
  <c r="I20" i="13"/>
  <c r="G20" i="13"/>
  <c r="F20" i="13"/>
  <c r="H19" i="13"/>
  <c r="O19" i="13"/>
  <c r="N19" i="13"/>
  <c r="M19" i="13"/>
  <c r="L19" i="13"/>
  <c r="K19" i="13"/>
  <c r="J19" i="13"/>
  <c r="I19" i="13"/>
  <c r="G19" i="13"/>
  <c r="F19" i="13"/>
  <c r="H18" i="13"/>
  <c r="O18" i="13"/>
  <c r="N18" i="13"/>
  <c r="M18" i="13"/>
  <c r="L18" i="13"/>
  <c r="K18" i="13"/>
  <c r="J18" i="13"/>
  <c r="I18" i="13"/>
  <c r="G18" i="13"/>
  <c r="F18" i="13"/>
  <c r="H17" i="13"/>
  <c r="O17" i="13"/>
  <c r="N17" i="13"/>
  <c r="M17" i="13"/>
  <c r="L17" i="13"/>
  <c r="K17" i="13"/>
  <c r="J17" i="13"/>
  <c r="I17" i="13"/>
  <c r="G17" i="13"/>
  <c r="F17" i="13"/>
  <c r="H16" i="13"/>
  <c r="O16" i="13"/>
  <c r="N16" i="13"/>
  <c r="M16" i="13"/>
  <c r="L16" i="13"/>
  <c r="K16" i="13"/>
  <c r="J16" i="13"/>
  <c r="I16" i="13"/>
  <c r="G16" i="13"/>
  <c r="F16" i="13"/>
  <c r="H14" i="13"/>
  <c r="O14" i="13"/>
  <c r="N14" i="13"/>
  <c r="M14" i="13"/>
  <c r="L14" i="13"/>
  <c r="K14" i="13"/>
  <c r="J14" i="13"/>
  <c r="I14" i="13"/>
  <c r="G14" i="13"/>
  <c r="F14" i="13"/>
  <c r="G9" i="13"/>
  <c r="I9" i="13"/>
  <c r="H9" i="13"/>
  <c r="O9" i="13"/>
  <c r="N9" i="13"/>
  <c r="M9" i="13"/>
  <c r="L9" i="13"/>
  <c r="K9" i="13"/>
  <c r="J9" i="13"/>
  <c r="Q9" i="13"/>
  <c r="F9" i="13"/>
  <c r="Q7" i="13"/>
  <c r="H7" i="13"/>
  <c r="Q13" i="13"/>
  <c r="H13" i="13"/>
  <c r="O13" i="13"/>
  <c r="N13" i="13"/>
  <c r="M13" i="13"/>
  <c r="L13" i="13"/>
  <c r="K13" i="13"/>
  <c r="J13" i="13"/>
  <c r="I13" i="13"/>
  <c r="G13" i="13"/>
  <c r="F13" i="13"/>
  <c r="I11" i="13"/>
  <c r="J11" i="13"/>
  <c r="K11" i="13"/>
  <c r="L11" i="13"/>
  <c r="M11" i="13"/>
  <c r="N11" i="13"/>
  <c r="O11" i="13"/>
  <c r="H11" i="13"/>
  <c r="G11" i="13"/>
  <c r="F11" i="13"/>
  <c r="O5" i="13" l="1"/>
  <c r="P5" i="13"/>
  <c r="H5" i="13"/>
  <c r="C49" i="13" l="1"/>
  <c r="C48" i="13"/>
  <c r="C19" i="13"/>
  <c r="C36" i="13"/>
  <c r="C21" i="13"/>
  <c r="C22" i="13"/>
  <c r="C23" i="13"/>
  <c r="C24" i="13"/>
  <c r="C25" i="13"/>
  <c r="C26" i="13"/>
  <c r="C27" i="13"/>
  <c r="C28" i="13"/>
  <c r="C29" i="13"/>
  <c r="C30" i="13"/>
  <c r="C31" i="13"/>
  <c r="C32" i="13"/>
  <c r="C33" i="13"/>
  <c r="C34" i="13"/>
  <c r="C35" i="13"/>
  <c r="C37" i="13"/>
  <c r="C38" i="13"/>
  <c r="C39" i="13"/>
  <c r="C40" i="13"/>
  <c r="C41" i="13"/>
  <c r="C42" i="13"/>
  <c r="C43" i="13"/>
  <c r="C44" i="13"/>
  <c r="C45" i="13"/>
  <c r="C46" i="13"/>
  <c r="C47" i="13"/>
  <c r="C50" i="13"/>
  <c r="C18" i="13"/>
  <c r="C16" i="13" l="1"/>
  <c r="C12" i="13" l="1"/>
  <c r="N5" i="13" l="1"/>
  <c r="C11" i="13"/>
  <c r="C15" i="13" l="1"/>
  <c r="E17" i="13" l="1"/>
  <c r="C17" i="13"/>
  <c r="E13" i="13" l="1"/>
  <c r="E5" i="13" s="1"/>
  <c r="C13" i="13"/>
  <c r="F5" i="13" l="1"/>
  <c r="G5" i="13"/>
  <c r="I5" i="13"/>
  <c r="J5" i="13"/>
  <c r="K5" i="13"/>
  <c r="L5" i="13"/>
  <c r="M5" i="13"/>
  <c r="Q5" i="13"/>
  <c r="C10" i="13"/>
  <c r="C9" i="13"/>
  <c r="C6" i="13"/>
  <c r="C14" i="13"/>
  <c r="C7" i="13"/>
  <c r="C20" i="13"/>
  <c r="C5" i="13" l="1"/>
</calcChain>
</file>

<file path=xl/sharedStrings.xml><?xml version="1.0" encoding="utf-8"?>
<sst xmlns="http://schemas.openxmlformats.org/spreadsheetml/2006/main" count="6570" uniqueCount="1781">
  <si>
    <t>Date last searched</t>
  </si>
  <si>
    <t>General</t>
  </si>
  <si>
    <t>NA</t>
  </si>
  <si>
    <t>Yes</t>
  </si>
  <si>
    <t>State</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</si>
  <si>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</si>
  <si>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</si>
  <si>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</si>
  <si>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</si>
  <si>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</si>
  <si>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</si>
  <si>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</si>
  <si>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</si>
  <si>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</si>
  <si>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</si>
  <si>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</si>
  <si>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</si>
  <si>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</si>
  <si>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</si>
  <si>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</si>
  <si>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</si>
  <si>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</si>
  <si>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</si>
  <si>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</si>
  <si>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</si>
  <si>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</si>
  <si>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</si>
  <si>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</si>
  <si>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</si>
  <si>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</si>
  <si>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</si>
  <si>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</si>
  <si>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</si>
  <si>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</si>
  <si>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</si>
  <si>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</si>
  <si>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</si>
  <si>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</si>
  <si>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</si>
  <si>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</si>
  <si>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</si>
  <si>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</si>
  <si>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</si>
  <si>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</si>
  <si>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</si>
  <si>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</si>
  <si>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</si>
  <si>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</si>
  <si>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</si>
  <si>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</si>
  <si>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</si>
  <si>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</si>
  <si>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</si>
  <si>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</si>
  <si>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</si>
  <si>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Total</t>
  </si>
  <si>
    <t>New Hampshire</t>
  </si>
  <si>
    <t xml:space="preserve">Methodology </t>
  </si>
  <si>
    <t>Category</t>
  </si>
  <si>
    <t>Back to summary</t>
  </si>
  <si>
    <t>Waiver offered</t>
  </si>
  <si>
    <t>Populations served</t>
  </si>
  <si>
    <t>Number of waivers</t>
  </si>
  <si>
    <t>First come, first served</t>
  </si>
  <si>
    <t>No</t>
  </si>
  <si>
    <t>Effective date</t>
  </si>
  <si>
    <t>Waiver(s) offered</t>
  </si>
  <si>
    <t>Waiver duration</t>
  </si>
  <si>
    <t>Level(s) of care</t>
  </si>
  <si>
    <t>Participant direction of services</t>
  </si>
  <si>
    <t>Limitation on the number of participants served at any point in time</t>
  </si>
  <si>
    <t>Phase-in/phase-out schedule</t>
  </si>
  <si>
    <t>Allocation of waiver capacity</t>
  </si>
  <si>
    <t>Statewide basis</t>
  </si>
  <si>
    <t>Aged and Disabled Waiver</t>
  </si>
  <si>
    <t>Traumatic Brain Injury Waiver</t>
  </si>
  <si>
    <t xml:space="preserve">Community Integration and Habilitation Waiver </t>
  </si>
  <si>
    <t xml:space="preserve"> Family Supports Waiver</t>
  </si>
  <si>
    <t>Nursing Facility</t>
  </si>
  <si>
    <t>Nursing Facility
ICF/IID</t>
  </si>
  <si>
    <t>Type of waiver</t>
  </si>
  <si>
    <t xml:space="preserve">1915(c) </t>
  </si>
  <si>
    <t>ICF/IID</t>
  </si>
  <si>
    <t>–</t>
  </si>
  <si>
    <t>Waiver Source Information</t>
  </si>
  <si>
    <r>
      <t xml:space="preserve">• </t>
    </r>
    <r>
      <rPr>
        <sz val="10"/>
        <color theme="1"/>
        <rFont val="Roboto Black"/>
      </rPr>
      <t xml:space="preserve">Waiver name: </t>
    </r>
    <r>
      <rPr>
        <sz val="10"/>
        <color theme="1"/>
        <rFont val="Roboto Regular"/>
      </rPr>
      <t>Section 1. Request for Information, B. Program Title</t>
    </r>
  </si>
  <si>
    <r>
      <t xml:space="preserve">• </t>
    </r>
    <r>
      <rPr>
        <sz val="10"/>
        <color theme="1"/>
        <rFont val="Roboto Black"/>
      </rPr>
      <t>Effective date:</t>
    </r>
    <r>
      <rPr>
        <sz val="10"/>
        <color theme="1"/>
        <rFont val="Roboto Regular"/>
      </rPr>
      <t xml:space="preserve"> Section 1. Request for Information, E. Approved Effective Date</t>
    </r>
  </si>
  <si>
    <r>
      <t xml:space="preserve">• </t>
    </r>
    <r>
      <rPr>
        <sz val="10"/>
        <color theme="1"/>
        <rFont val="Roboto Black"/>
      </rPr>
      <t>Waiver duration:</t>
    </r>
    <r>
      <rPr>
        <sz val="10"/>
        <color theme="1"/>
        <rFont val="Roboto Regular"/>
      </rPr>
      <t xml:space="preserve"> Section 1. Request for Information, C. Type of Request</t>
    </r>
  </si>
  <si>
    <r>
      <t xml:space="preserve">• </t>
    </r>
    <r>
      <rPr>
        <sz val="10"/>
        <color theme="1"/>
        <rFont val="Roboto Black"/>
      </rPr>
      <t xml:space="preserve">Populations served: </t>
    </r>
    <r>
      <rPr>
        <sz val="10"/>
        <color theme="1"/>
        <rFont val="Roboto Regular"/>
      </rPr>
      <t>Appendix B-1, a. Target Group(s)</t>
    </r>
  </si>
  <si>
    <r>
      <t xml:space="preserve">• </t>
    </r>
    <r>
      <rPr>
        <sz val="10"/>
        <color theme="1"/>
        <rFont val="Roboto Black"/>
      </rPr>
      <t xml:space="preserve">Level(s) of care: </t>
    </r>
    <r>
      <rPr>
        <sz val="10"/>
        <color theme="1"/>
        <rFont val="Roboto Regular"/>
      </rPr>
      <t>Section 1. Request for Information, F. Levels of Care</t>
    </r>
  </si>
  <si>
    <r>
      <t xml:space="preserve">• </t>
    </r>
    <r>
      <rPr>
        <sz val="10"/>
        <color theme="1"/>
        <rFont val="Roboto Black"/>
      </rPr>
      <t>Participant direction of services:</t>
    </r>
    <r>
      <rPr>
        <sz val="10"/>
        <color theme="1"/>
        <rFont val="Roboto Regular"/>
      </rPr>
      <t xml:space="preserve"> Section 3. Components of the Waiver Request, E. Participation-Direction of Services</t>
    </r>
  </si>
  <si>
    <r>
      <t xml:space="preserve">• </t>
    </r>
    <r>
      <rPr>
        <sz val="10"/>
        <color theme="1"/>
        <rFont val="Roboto Black"/>
      </rPr>
      <t xml:space="preserve">Reserve capacity: </t>
    </r>
    <r>
      <rPr>
        <sz val="10"/>
        <color theme="1"/>
        <rFont val="Roboto Regular"/>
      </rPr>
      <t>Appendix B-3, c. Reserved Waiver Capacity</t>
    </r>
  </si>
  <si>
    <r>
      <rPr>
        <sz val="10"/>
        <color theme="1"/>
        <rFont val="Roboto Black"/>
      </rPr>
      <t xml:space="preserve">• Phase-in/phase-out schedule: </t>
    </r>
    <r>
      <rPr>
        <sz val="10"/>
        <color theme="1"/>
        <rFont val="Roboto Regular"/>
      </rPr>
      <t>Appendix B-3, d. Scheduled Phase-In or Phase-Out</t>
    </r>
  </si>
  <si>
    <r>
      <t xml:space="preserve">• </t>
    </r>
    <r>
      <rPr>
        <sz val="10"/>
        <color theme="1"/>
        <rFont val="Roboto Black"/>
      </rPr>
      <t>Limitation on the number of participants served at any point in time:</t>
    </r>
    <r>
      <rPr>
        <sz val="10"/>
        <color theme="1"/>
        <rFont val="Roboto Regular"/>
      </rPr>
      <t xml:space="preserve">  Appendix B-3, b. Limitation on the Number of Participants Served at Any Point in Time</t>
    </r>
  </si>
  <si>
    <r>
      <t xml:space="preserve">• </t>
    </r>
    <r>
      <rPr>
        <sz val="10"/>
        <color theme="1"/>
        <rFont val="Roboto Black"/>
      </rPr>
      <t>Allocation of waiver capacity:</t>
    </r>
    <r>
      <rPr>
        <sz val="10"/>
        <color theme="1"/>
        <rFont val="Roboto Regular"/>
      </rPr>
      <t xml:space="preserve"> Appendix B-3, e. Allocation of Waiver Capacity</t>
    </r>
  </si>
  <si>
    <r>
      <t xml:space="preserve">• </t>
    </r>
    <r>
      <rPr>
        <sz val="10"/>
        <color theme="1"/>
        <rFont val="Roboto Black"/>
      </rPr>
      <t>Waiver services summary:</t>
    </r>
    <r>
      <rPr>
        <sz val="10"/>
        <color theme="1"/>
        <rFont val="Roboto Regular"/>
      </rPr>
      <t xml:space="preserve"> Appendix C-1, a. Waiver Services Summary</t>
    </r>
  </si>
  <si>
    <t>Eligible individuals transitioning to the community from NF, ESN and SOF; Eligible individuals transitioning from 100% state funded services; Emergency Placement; Eligible individuals choosing to leave ICFs/IID; Eligible individuals determined to no longer need/receive active treatment in group home; Eligible individuals aging out of DOE, DCS or Children’s SGL</t>
  </si>
  <si>
    <t>Eligible individuals age 18-24 with permanent separation from their educational setting; Eligible individuals transitioning from 100% state funded services</t>
  </si>
  <si>
    <t>Community transition of institutionalized person due to "Money Follows the Person" initiative</t>
  </si>
  <si>
    <t>Reserved capacity</t>
  </si>
  <si>
    <t>Waive of statewideness</t>
  </si>
  <si>
    <t>Criteria for entrance to waiver</t>
  </si>
  <si>
    <t>Waiting list management</t>
  </si>
  <si>
    <t>Letters in parentheses below refer to the corresponding row in state tables:</t>
  </si>
  <si>
    <t>1915(c)</t>
  </si>
  <si>
    <t>Applicants will enter the waiver on the following basis:
1. Eligible individuals transitioning off 100% state funded budgets to the waiver, transitioning from nursing facilities to the waiver, or discharging from in-patient hospital settings to the waiver, by date of application;  followed by
2. Other eligible individuals applying to the waiver on a first come first serve basis by date of application.
Individuals being served under any other 1915(c) home and community-based services waiver shall not be concurrently served under the Aged &amp; Disabled Waiver.</t>
  </si>
  <si>
    <t>Applicants will enter the waiver on the following basis:
1. Eligible individuals transitioning off 100% state funded budgets to the waiver, transitioning from nursing facilities to the waiver, or discharging from in-patient hospital settings to the waiver, by date of application;  followed by
2. Other eligible individuals applying to the waiver on a first come first serve basis by date of application.
Individuals being served under any other 1915(c) home and community-based services waiver shall not be concurrently served under the Traumatic Brain Injury Waiver.</t>
  </si>
  <si>
    <t>Entrance to the Community Integration and Habilitation Waiver occurs via the reserved capacity (priority) criteria noted in Appendix B-3-c.
FSSA’s Division of Disability and Rehabilitative Services (DDRS), uses to a single statewide wait list for waiver services in which applicants move on a first come, first served basis onto the Family Supports Waiver (also operated by DDRS), or where capacity exists, enter into waiver services under the Community Integration and Habilitation (CIH) Waiver on the basis of need and meeting the criterion of a Reserved Waiver Capacity category found under Appendix B-3-c.
Participants receiving services under the Family Supports Waiver have the potential for movement to the CIH Waiver when an identified need exists and they are found to meet criteria for any of the existing Reserved Waiver Capacity priority categories noted in Appendix B-3 c. When such an opportunity arises and an available capacity for movement exists, the participant who meets criteria for movement will be notified. The Case Manager is expected to inform the participant of the array of services available under the Community Integration and Habilitation Waiver so that informed choice can be made. Interested participants will be assessed to determine the budget amount assigned through the objective based allocation process should the participant chose to accept the opportunity for movement. However, if the participant and his or her Individualized Support Team determine that services under the Family Supports Waiver are adequate to meet the needs of the participant, the participant and his or her guardian, if applicable, may opt to remain on the Family Supports Waiver.</t>
  </si>
  <si>
    <t>Entrance to the Family Supports Waiver is governed on a first come, first served basis by the applicant’s signed and dated application for waiver services. Applicants are added to the single statewide wait list until they are first in line for an available, funded waiver slot. Entrance to the Family Supports Waiver may also occur via the reserved capacity (priority) criteria noted in Appendix B-3-c when requests are reviewed and approved by BDDS Executive staff.</t>
  </si>
  <si>
    <t>Individualized Supports Waiver</t>
  </si>
  <si>
    <t>7/1/2018, amended 6/13/2019</t>
  </si>
  <si>
    <t>Alaskans Living Independently</t>
  </si>
  <si>
    <t xml:space="preserve">There is not a waitlist for this waiver.  Any applicant who meets the waiver eligibility criteria under 7 AAC 130.205, which includes the nursing facility level of care requirement, and who agrees to receive care under this program may do so. </t>
  </si>
  <si>
    <t>Adults with Physical and Developmental Disabilities</t>
  </si>
  <si>
    <t>Children with Complex Medical Conditions</t>
  </si>
  <si>
    <t xml:space="preserve">The Children with Complex Medical Conditions (CCMC) waiver serves individuals, under the age of 22 years, who require a level of care ordinarily provided in a nursing facility, but who choose to remain in the community.  Individuals interested in services contact an Aging and Disability Resource Center or a Short Term Assistance and Referral center for screening that verifies the applicant meets the target population criteria for this waiver, including a chronic physical condition that would result in the need for institutional care for more than 30 days per year or, that results in prolonged dependency on technology to maintain health and welfare, acute or life-threatening exacerbations of the condition, the need for extraordinary supervision and observation, and the need for frequent or life-saving administration of specialized treatments, or dependency on a mechanical support device.  The applicant must screen positive for each of these criteria to be referred on to a care coordinator, who submits the application for waiver services with a Verification of Diagnosis form completed by a physician, physicians assistant or advanced nurse practitioner. 
Applicants who meet this criteria are then assessed using the State of Alaska Nursing Facility Assessment Form for Children, approved July 1, 2004.  Severity of illness, intensity of care, and dependence on technology are among the elements of the assessment, and are key to a decision that nursing facility placement would be required if services were not provided in the home or community. 
Because this waiver does not maintain a waitlist, individuals who meet the age, financial eligibility, and level of care requirements are eligible for CCMC program services.  When notified of program eligibility, the care coordinator prepares a Plan of Care that must be approved by SDS before reimbursement for services can be authorized. 
Once enrolled, participants remain eligible for waiver services as long as both financial and program requirements are met.  SDS reviews the need for services and determines whether the participant continues to meet program eligibility requirements annually.  The care coordinator then prepares a new Plan of Care, and submits it to SDS for approval, resulting in renewal of the waiver. </t>
  </si>
  <si>
    <t>People with Intellectual and Developmental Disabilities</t>
  </si>
  <si>
    <t>7/1/2016, amended 6/13/2019</t>
  </si>
  <si>
    <t>Reserve Capacity for transfer from the Individualized Supports Waiver (AK.1566)</t>
  </si>
  <si>
    <t>People with Intellectual and Developmental Disabilities renewal waiver (HCBS IDD Waiver)</t>
  </si>
  <si>
    <t>Transition from CFSA to DDS
Transition from ICF/IIDD</t>
  </si>
  <si>
    <t>4/4/2017, amended 7/1/2018</t>
  </si>
  <si>
    <t>Elderly &amp; Persons with Physical Disabilities Waiver Renewal 01/04/2017</t>
  </si>
  <si>
    <t>Enrollees aging out of HSCSN enrollment
Community Transitions of institutionalized persons</t>
  </si>
  <si>
    <t>Eligibility criteria consist of the following: 1) Medicaid eligibility with a maximum monthly income of three hundred percent (300%) of Supplemental Security Income (SSI);  2) The beneficiary requires the care furnished in a nursing facility under Medicaid verified by an approved nursing home level of care;  3) The beneficiary is  65 and older, or an adult 18 and over with physical disabilities;  and; 4) The beneficiary is not an inpatient of a hospital, nursing facility or intermediate care facility for the mentally retarded.
As indicated in eligibility, there are reserved capacities set aside for the EPD waiver in the following amounts: 60 beneficiaries for individuals transitioning to the community from institutions  MFP and 15 beneficiaries who are aging out of  HSCSN enrollment as for EPSDT enrollees or are eligible to enroll in the EPD waiver. Once the reserved capacities are established, there are no additional preferences and waiver participation is allocated on a  first-come, first-served basis.</t>
  </si>
  <si>
    <t>10/1/14, amended 8/1/2018</t>
  </si>
  <si>
    <t>4/1/15, amended 8/01/18</t>
  </si>
  <si>
    <r>
      <t xml:space="preserve">• </t>
    </r>
    <r>
      <rPr>
        <sz val="10"/>
        <color theme="1"/>
        <rFont val="Roboto Black"/>
      </rPr>
      <t xml:space="preserve">Maximum waiver participants: </t>
    </r>
    <r>
      <rPr>
        <sz val="10"/>
        <color theme="1"/>
        <rFont val="Roboto Regular"/>
      </rPr>
      <t>Appendix B-3, a. Unduplicated Number of Participants</t>
    </r>
  </si>
  <si>
    <r>
      <t xml:space="preserve">• </t>
    </r>
    <r>
      <rPr>
        <sz val="10"/>
        <color theme="1"/>
        <rFont val="Roboto Black"/>
      </rPr>
      <t>Waive of statewideness:</t>
    </r>
    <r>
      <rPr>
        <sz val="10"/>
        <color theme="1"/>
        <rFont val="Roboto Regular"/>
      </rPr>
      <t xml:space="preserve"> Section 4. Waiver(s) Requested, C. Statewideness</t>
    </r>
  </si>
  <si>
    <r>
      <t xml:space="preserve">• </t>
    </r>
    <r>
      <rPr>
        <sz val="10"/>
        <color theme="1"/>
        <rFont val="Roboto Black"/>
      </rPr>
      <t xml:space="preserve">Criteria for entrance to waiver: </t>
    </r>
    <r>
      <rPr>
        <sz val="10"/>
        <color theme="1"/>
        <rFont val="Roboto Regular"/>
      </rPr>
      <t>Appendix B-3, f. Selection of Entrants to the Waiver</t>
    </r>
  </si>
  <si>
    <t>Aged
Disabled (physical)</t>
  </si>
  <si>
    <t>Autism
Developmental disability
Intellectual disability</t>
  </si>
  <si>
    <t>Medically fragile</t>
  </si>
  <si>
    <t>Nursing facility</t>
  </si>
  <si>
    <t>Alabama Home and Community-Based Waiver for Persons with Intellectual Disabilities (ID Waiver)</t>
  </si>
  <si>
    <t>SAIL Waiver</t>
  </si>
  <si>
    <t>Alabama HCBS Living at Home Waiver for Persons with Intellectual Disabilities (LAH Waiver)</t>
  </si>
  <si>
    <t xml:space="preserve"> Technology Assisted Waiver-TA Waiver</t>
  </si>
  <si>
    <t>Alabama Community Transition Waiver (ACT Waiver)</t>
  </si>
  <si>
    <t>Intellectual disability</t>
  </si>
  <si>
    <t>Disabled (physical)</t>
  </si>
  <si>
    <t>Technology dependent</t>
  </si>
  <si>
    <t>Aged 
Disabled (physical)
Disabled (other)</t>
  </si>
  <si>
    <t>The ADRS utilizes a screening tool referred to as the SAIL Referral Form.  This referral form is completed for all persons seeking entry onto the waiver.  This form requests personal information, current diagnosis, current benefit status, functional abilities to perform ADLs, additional resources and any services currently provided to the individual in the home.  Based on the information gleaned during the completion of the SAIL Referral Form, the person is prioritized for entry onto the waiver program based on assessed need.  The HCBS-1 initial application is completed at the time of the initial home visit.</t>
  </si>
  <si>
    <t>Individuals on the prioritization list who are not waiting for Residential (Group Home) Services are first offered services, in rank order, under this waiver.</t>
  </si>
  <si>
    <t xml:space="preserve">Entry to the waiver is based on the date of application and the need for services that is determined through an assessment process (HCBS-1) by the ACT CM and Nurse Consultant in conjunction with the participant and the particpant's physician.  The plan of care is developed, based upon feedback from the participant/representative and the attending physician and is based upon the individual needs of the participant and the available existing formal and informal supports. </t>
  </si>
  <si>
    <t>The Alabama Department of Senior Serives (ADSS) utilzes a screening tool referred to as the "Referral Form".  This referral form is completed for all persons seeking entry onto the waiver.  This form requests personal information, current diagnoses, current benefit status, functional abilities to perform ADL's additonal resources and any services currently provided to the individual in the home.  Based on the information gleaned during the completetion of the Referal Form, the person is prioritized for entry onto the waiver program based on assessed need.  The HCBS-1 initial application is completed at the time of the initial home visit.
Once admitted to the waiver, a participant has access to all services offered in the waiver that are appropriate to meet their needs and ensure their health and safety in the community.</t>
  </si>
  <si>
    <t>10/1/15, amended 07/1/18</t>
  </si>
  <si>
    <t>4/1/16, amended 10/1/18</t>
  </si>
  <si>
    <t>1/1/16, amended 1/1/19</t>
  </si>
  <si>
    <t>Community and Employment Support Waiver</t>
  </si>
  <si>
    <t>9/1/16, amended 3/1/19</t>
  </si>
  <si>
    <t>Living Choices Assisted Living Waiver</t>
  </si>
  <si>
    <t>2/1/16, amdeded 1/1/19</t>
  </si>
  <si>
    <t>Autism</t>
  </si>
  <si>
    <t>Partners has been accepting applications on behalf of DMS throughout the life of the Autism Waiver program, and currently maintains a waiting list for services. The waiting lists will be opened and services will be provided to children identified as program eligible until the maximum number of slots has been filled. Partners will continue accepting applications and children will be moved into services on a first come, first serve basis. Once all slots are filled, a waiting list will be maintained until an available slot opens. 
A child must be admitted to the program on or before his or her fifth birthday in order to allow for the maximum of three years of treatment before aging out at his or her eighth birthday.  The State determined that a starting age limit was necessary to enable children admitted to the Autism Waiver program to derive benefit from treatment.  The fifth birthday was designated as that limit since it coincides with the kindergarten age group and the start of school.  Without any age requirement for entrance to the program, a child could get processed for services immediately prior to his or her eighth birthday, leaving insufficient time to recruit staff and provide services before he or she ages out of the Autism Waiver program.</t>
  </si>
  <si>
    <t>Autism Waiver</t>
  </si>
  <si>
    <t>Arkansas Money Follows the Person (MFP) Program</t>
  </si>
  <si>
    <t>ARChoices in Homecare</t>
  </si>
  <si>
    <t>Community Transition of children in foster care</t>
  </si>
  <si>
    <t>1) General Requirements: DDS policy requirements for information release, choice of community versus institution (102 choice form), and social history documents are executed. 
2) Selection for participation is as follows: 
a) In order of waiver application eligibility determination date for persons determined to have successfully applied for the waiver, but who through administrative error were or are inadvertently omitted from the Waiver wait list. 
b) In order of waiver application eligibility determination date of persons for whom waiver services are necessary to permit discharge from an institution, e.g. persons who reside in ICFs/IID, Nursing Facilities, and Arkansas State Hospital patients; or admission to or residing in a Supported Living Arrangement (group homes and apartments). 
c) In order of date of Department of Human Services (DHS) custodian choice of waiver services for eligible persons in the custody of the DHS Division of Children and Family Services or DHS Adult Protective Services. 
d) In order of waiver application determination date for all other persons.</t>
  </si>
  <si>
    <t>Entrance onto the Living Choices waiver program is on a first come, first-served basis, once individuals meet all medical and financial eligibility requirements. 
However, once the unduplicated number of participants is reached, a waiting list will be implemented for this program and the following process will apply. Each Living Choices application will be accepted and eligibility will be determined. If all waiver slots are filled, the applicant will be notified of his or her eligibility for services; that all waiver slots are filled; and that the applicant is number __ in line for an available slot. It is not permissible to deny any eligible person based on the unavailability of a slot in the Living Choices program. 
Entry to the waiver will then be prioritized based on the following criteria: 
a) Waiver application determination date for persons inadvertently omitted from the waiver waiting list (administrative error); 
b) Waiver application determination date for persons residing in a nursing facility and being discharged after a 90 day stay; waiver application determination date for persons residing in an approved Level II Assisted Living Facility for the past six months or longer; 
c) Waiver application determination date for persons in the custody of DHS Adult Protective Services (APS); 
d) Waiver application determination date for all other persons.</t>
  </si>
  <si>
    <t>To be considered for the IDD waiver, applicants must: 1) be determined to meet the definition of a person with a developmental disability as defined in AS 47.80.900(6), 2) request placement on the Developmental Disabilities Registration and Review IDD waitlist (DDRR-IDD), and 3) meet ICF/IID level of care. 
DDRR-IDD applications are scored  and applicants are drawn to proceed with applications for waiver services based upon criteria established in the DDRR (7 AAC 160.900). 
Each waiver year, a total of 50 individuals with the highest DDRR scores are drawn from the DDRR-IDD.  Applicants drawn from the DDRR-IDD are provided a list of agencies certified by SDS to provide care coordination services. The care coordinator then completes the application for waiver services, which includes gathering and submitting confirmation of a qualifying diagnosis and other documentation.  The applicant is then assessed for eligibility for the IDD waiver using the Level of Care evaluation process which includes a case review and the use of the Inventory for Client and Agency Planning (ICAP) for all initial requests.   The application and all documentation are reviewed by an SDS Qualified Intellectual Disabilities Professional (QIDP) who makes the determination of whether an applicant meets the ICF/IID level of care. 
SDS notifies the applicant of the SDS determination, and, if the applicant is found eligible for the IDD waiver, the care coordinator is then authorized to complete and submit a Plan of Care. 
The State does not limit the number of participants served at any point in time and will not go over the CMS-approved maximum number of unduplicated participants who are served in each year that the waiver is in effect.  The DDRR-IDD is maintained when the IDD waiver is at capacity.</t>
  </si>
  <si>
    <t>To be considered for the ISW waiver, applicants must: 1) be determined to meet the definition of a person with a developmental disability as defined in AS 47.80.900(6), 2) request placement on the Developmental Disabilities Registration and Review ISW waitlist (DDRR-ISW), and 3) meet ICF/IID level of care. 
Initially, an individual is placed on the ISW waitlist using a tool called the Developmental Disabilities Registration and Review, which is adopted by reference in regulation.  This is a tool that scores an individual’s criticality in current life circumstances.  It measures a variety of needs that may potentially indicate an individual’s support needs could be met within the ISW individual cost limit or, alternatively, potentially indicate an individual may have a need for supports greater than what the ISW can fund.  The State’s objective criteria for selecting ISW applicants is the applicant’s DDRR score. 
Applicants drawn from the DDRR-ISW are provided a list of agencies certified by SDS to provide care coordination services. The care coordinator then completes the application for waiver services, which includes gathering and submitting confirmation of a qualifying diagnosis and other documentation.  The applicant is then assessed for eligibility for the ISW waiver using the Level of Care evaluation process which includes a case review and the use of the Inventory for Client and Agency Planning (ICAP) for all initial requests.  The application and all documentation are reviewed by an SDS Qualified Intellectual Disabilities Professional (QIDP) who makes the determination of whether an applicant meets the ICF/IID level of care. 
SDS notifies the applicant of the SDS determination and if the applicant’s support services are expected to remain within the scope of the waiver and the cost limit, the care coordinator is then authorized to complete and submit a support plan. Alternatively, if an applicant meets level of care but, based on a review of the level of care assessment or the developed support plan, SDS determines that the applicant does not have sufficient services and supports available from other sources that, in combination with the waiver, assure his/her health and welfare, the applicant is denied entrance to the waiver. If an individual is denied entrance to the waiver, SDS offers the individual the opportunity to request a Fair Hearing, as provided in Appendix F. 
The DDRR-ISW is maintained when the ISW waiver is at capacity.</t>
  </si>
  <si>
    <t>HCBS Waiver for Californians with Developmental Disabilities</t>
  </si>
  <si>
    <t>1/1/18, amended 5/1/19</t>
  </si>
  <si>
    <t>Home and Community Based Alternatives Waiver</t>
  </si>
  <si>
    <t>1/1/17, amended 7/1/18</t>
  </si>
  <si>
    <t>Hospital
Nursing facility
ICF/IID</t>
  </si>
  <si>
    <t>Medically fragile
Technology dependent</t>
  </si>
  <si>
    <t>Individuals Residing in a Facility</t>
  </si>
  <si>
    <t>Enrollment is based upon a first come first serve basis. An individual requesting HCBA Waiver services must work with a Waiver Agency, or DHCS in areas where there is no Waiver Agency, to submit a completed HCBS Waiver Application to DHCS. If the application is not complete or additional information is needed to determine LOC the application will be deferred pending receipt of current medical information supporting the individual's skilled care needs and LOC. The Waiver Agency or DHCS will identify the applicant’s potential LOC based on the information provided on the application. If a waiver slot is available the Waiver Agency or DHCS will schedule a face-to-face meeting to assess the individual for enrollment and provide the applicant and/or legal representative/legally responsible adult with information on the HCBA Waiver. If there are no waiver slots available, applicants who potentially meet the waiver's LOC criteria, will be placed on the waitlist. DHCS will then send a letter confirming receipt of the completed HCBS Waiver Application which will include the effective date of placement on the HCBA Waiver waitlist. DHCS will consider a potential waiver participant requesting HCBA Waiver services to be provided while residing in an ICF/DD-CN residence based on selection through the coordinated efforts of the DDS regional centers and the waiver providers. Before DHCS receives an application, the person must be enrolled in a regional center, determined by the regional center to have a developmental disability as defined by Welfare and Institutions Code §4512, be eligible for special treatment programs, and be free of clinically active communicable diseases reportable under Title 17, California Code of Regulations (CCR) §2500.
Enrollment into the HCBA Waiver is limited to the maximum number of waiver slots authorized. Unused waiver capacity is referred to as available “waiver slots” for purposes of establishing and maintaining a waitlist for enrollment. When there are no available waiver slots during the waiver year, DHCS and Waiver Agencies will establish and maintain a waitlist of individuals eligible for potential enrollment in the HCBA Waiver. Waiver slots that become available due to the death of a participant will be filled with a new participant from the appropriate waitlist.
Multiple completed HCBS waiver applications received on the same day shall be prioritized based upon the applicant’s birth date, 1 through 31, without consideration to the month of the year.
Available waiver slots will be assigned to HCBA Waiver eligible individuals who are on the waitlist in the following order:
i. Individuals who have been residing in a health care facility for at least 90 days at the time of submission of the HCBS Waiver Application to DHCS.
ii. Individuals residing in the community at the time of submission of the HCBS Waiver Application.
Available waiver slots are filled on a rotating basis from the waitlist, offering the first opportunity for waiver enrollment to an individual at the top of the list of individuals residing in a health care facility for at least 90 days and wishing to transition to the community. The second opportunity for enrollment will be offered to the individual at the top of the list of individuals residing in the community. The third opportunity will be offered to the individual at the top of the list of individuals residing in a health care facility for at least 90 days, and so forth. If an individual is unable to accept or declines waiver enrollment, the open waiver slot will be offered to the next individual in the order of rotation. DHCS will maintain the master waitlist for the HCBA Waiver, will approve the enrollment of applicants as waiver slots become available on a first come first serve basis and will notify the Waiver Agency as their participants are enrolled.  Waiver Agencies will be responsible for maintaining their individual waitlists to ensure that applicants are still eligible and interested in receiving waiver services. 
DHCS also works closely with California Community Transitions (CCT), a program developed to assist Medi-Cal eligible individuals that have been residing in a nursing facility, subacute care facility, acute hospital or an intermediate care facility for persons with developmental disabilities who have resided in a facility for at least three months, to find services and supports that could help them live in a community setting. Frequently CCT partners with DHCS and refers individuals who have successfully transitioned from a facility to the community, and who meet the medical criteria, for enrollment in the HCBA Waiver.
Within 60 days of notification of an available waiver slot, an individual must schedule a face-to-face evaluation with the Waiver Agency or DHCS to determine eligibility for enrollment. If a face-to-face evaluation is not scheduled within 60 days, or if waiver services are declined when offered, a Notice of Action (NOA) will be sent to the individual and he/she will be removed from the waitlist.
Within 90 days of notification that an individual is eligible for enrollment in the HCBA Waiver, the Waiver Agency must identify a waiver service provider and provide DHCS with a primary care physician-signed POT that meets the requirements outlined in Appendix D. If a primary care physician-signed POT is not received within 90 days, a NOA will be sent to the individual and he/she will be removed from the waitlist and their case will be closed. The Waiver Agency may submit a new waiver application for the individual to DHCS at any time.
The 90 day time period will be extended only for individuals who have applied for Medi-Cal where special rules are being applied to determine their Medi-Cal eligibility because of their pending enrollment in the HCBA Waiver. The individual must continue to actively work with a county eligibility worker and failure to cooperate with the county will be a valid reason to close the pending waiver case.</t>
  </si>
  <si>
    <t>Human Immunodeficiency Virus/Acquired Immune Deficiency Syndrome (HIV/AIDS)</t>
  </si>
  <si>
    <t>1/1/17, amended 7/1/17</t>
  </si>
  <si>
    <t>Hospital
Nursing facility</t>
  </si>
  <si>
    <t>HIV/AIDS</t>
  </si>
  <si>
    <t>The AIDS Waiver provides for the entrance of all eligible persons up to the capacity of the Waiver as long as there is an AIDS Waiver agency serving an applicant’s county of residence, and available slots within the AIDS Waiver Agency.
The State may submit a waiver amendment to CMS to modify the number of participants specified for any year(s) where the capacity is reached. When capacity is reached, entrance to the waiver of otherwise eligible applicants will be deferred until capacity becomes available.</t>
  </si>
  <si>
    <t>Hospital</t>
  </si>
  <si>
    <t>California Assisted Living Waiver</t>
  </si>
  <si>
    <t>Aged
Disabled (physical)
Disabled (other)</t>
  </si>
  <si>
    <t>California Self-Determination Program Waiver for Individuals with Developmental Disabilities</t>
  </si>
  <si>
    <t>For current self determination pilot participants</t>
  </si>
  <si>
    <t>Regional basis</t>
  </si>
  <si>
    <t>The Department of Developmental Services (DDS) will use a stratified random selection process for selecting entrants so that all interested individuals will have an equal opportunity to participate.  The process will be as follows:  First, DDS will receive lists of interested individuals who have participated in a required Informational Meeting.  From these lists, DDS will randomly select participants for each regional center so selection will be representative of the State for ethnicity, age, gender, and disability diagnosis.  Individuals interested in being considered for participation in the SDP can contact their regional center service coordinator or notify the Department of Developmental Services of their interest by emailing sdp@dds.ca.gov, or by placing a telephone call.  Regional centers and DDS currently maintain a list of individuals who are interested in enrolling in the SDP Waiver. Names of interested individuals received directly by DDS are also shared with the appropriate RC.  Names of those interested in participating in SDP after attending a pre-enrollment information meeting will be forwarded to DDS. From this list, DDS will randomly select participants with consideration given to the ethnic, disability and geographic diversity of the State. It is assumed that more than the number of individuals identified in Table B-3-a will be interested in SDP. If so, DDS will maintain and monitor a wait list and select new participants from this list as slots become available based upon the ethnic, disability and geographic diversity of the State.
Informational Meetings will be publicized on websites by the entities conducting them (e.g. regional centers, the State Council on Developmental Disabilities, and its regional offices, community based organizations, etc.)  Regional centers and Local Volunteer Advisory Committees will also publicize these meetings to help inform consumers and families when they occur.
SDP orientations will be scheduled and facilitated by regional center teams who will ensure each selected participant receives an orientation prior to enrollment.  Orientations will occur as needed based on the availability of waiver slots.</t>
  </si>
  <si>
    <t>Each waiver participant is determined to be at the NF LOC by the electronically scored Assessment Tool as administered by the CCA. The participant is determined to be at one of the five tiers by the Assessment Tool. Tier One approximating the NF-A LOC, and Tiers Two through Five being gradations of the NF-B LOC. 
Enrollment may be prioritized based upon the imminent need for services that is determined through the assessment process. New enrollments into the ALW are required to be processed at a ratio of 60% institutional transition to 40% community enrollments. Participant must reside in an institution for at least 60 days prior to qualifying as an institutional transition onto the Waiver. An individual requesting ALW services must work with a Care Coordination Agency to complete and submit an ALW application to DHCS. If the application is not complete or additional information is needed, the application will be deferred. If there are no waiver slots available, applicants who potentially meet the waiver’s LOC criteria will be placed on the waitlist. DHCS will then contact the Care Coordination Agency confirming the receipt of the application request which will include the effective date of placement on the ALW waitlist. When a waiver slot becomes available, the Care Coordination Agency will be notified and given 60 days to submit a completed application to DHCS for review and approval. If a completed application is not received by DHCS within 60 days, the open slot will rotate to the next person on the waitlist and the requestor will be placed at the bottom of the list at their request or removed from the waitlist.</t>
  </si>
  <si>
    <t>Developmental disability</t>
  </si>
  <si>
    <t>Disabled (other)</t>
  </si>
  <si>
    <t>Aged</t>
  </si>
  <si>
    <t>Autism
Intellectual disability</t>
  </si>
  <si>
    <t>Aged out of Pathways to Employment 1915(i)
School graduates
Individuals at risk of homelessness or in crisis and requiring out of home placement
Individuals returning to the community after a period of institutionalization</t>
  </si>
  <si>
    <t>The state will enroll individuals according to the groups for which we have reserved capacity. Individuals will be prioritized by level of risk as determined by DDDS using a standardized risk assessment tool. 
If additional waiver capacity exists after all reserved capacity has been utilized for each category, entrance to the waiver will be managed using the risk categories as identified in the standardized risk assessment tool. 
The standardized risk assessment tool evaluates and applies a numerical value to the emotional health, cognitive functioning related to decision-making and judgment abilities, physical and behavioral health, environmental conditions, and economic condition of the household for both the individual as well as their primary caregiver(s). Those with the highest needs and/or highest deficits in each sub-category are given the highest numerical value that is compiled into a cumulative scoring to determine the appropriate risk category. There are three identified categories; Emergency, High Risk, and Intermediate Risk. Those that are in the Emergency category are individuals and/or their primary caregiver(s) that are at risk for abuse, neglect, or homelessness with the two subsequent categories being less critical but still indicative of the need for services.</t>
  </si>
  <si>
    <t>DDDS Lifespan Waiver</t>
  </si>
  <si>
    <t>7/1/16, amended 7/1/19</t>
  </si>
  <si>
    <t>HCB Services for People with Intellectual and Developmental Disabilities (I/DD Waiver)</t>
  </si>
  <si>
    <t>Developmental disability
Intellectual disability</t>
  </si>
  <si>
    <t>Individuals are admitted on a first-in, first-out basis. Exceptions to this order of admission as defined in the Hawaii Disability Rights Center Settlement Agreement (2005) will be made only for: 
- an individual who requires crisis-level services in order to avoid institutionalization (persons who require crisis-level services are those for whom there are no supports available so that their health, safety and/or welfare are at risk); or 
- an individual (or his/her legal guardian if applicable) who chooses to receive HCBS from a specific individual or provider and that individual or provider is not able to immediately provide services.</t>
  </si>
  <si>
    <t>Other</t>
  </si>
  <si>
    <t>Familial Dysautonomia Waiver</t>
  </si>
  <si>
    <t>Model Waiver</t>
  </si>
  <si>
    <t>Traumatic Brain and Spinal Cord Injury</t>
  </si>
  <si>
    <t>Adults with Cystic Fibrosis</t>
  </si>
  <si>
    <t>Developmental Disabilities Individual Budgeting Waiver</t>
  </si>
  <si>
    <t>1/1/15, amended 4/1/17</t>
  </si>
  <si>
    <t>7/1/15, amended 4/1/17</t>
  </si>
  <si>
    <t>Brain injury</t>
  </si>
  <si>
    <t>Nursing Home Transition</t>
  </si>
  <si>
    <t>Appendix F of the Traumatic Brain and Spinal Cord Injury Waiver Services Handbook includes a six page policy describing the prioritization screening to be conducted annually on individuals whose names appear on the Waiting List Log for the TBI/SCI Waiver.  The purpose of the policy is to provide a uniform process for ranking individuals and to ensure that consistency in ranking is maintained statewide.  A TBI/SCI Prioritization Screening Instrument is used to record medical, functional, social and environmental characteristics of the individual whose name appears on the Waiting List Log.  This information is used to determine the needs and risk of institutionalization of the individual and translates into a score that ranks the individual on the Waiting List Log.  The policy specifies how the determination of which individual from the Waiting List Log to be offered the opportunity to enroll in the TBI/SCI waiver will be made.  The policy was put into Florida Administrative Rule in May 2006 (59G-13.130, Florida Administrative Code).
Medicaid eligible nursing home residents ages eighteen years and older who are interested in moving from a nursing home to a community setting with assistance and support from the TBI/SCI waiver will be provided an assessment by a trained specialist to determine which services are needed to accomplish a safe and effective transition to a community setting.  These individuals will also be able to access the waiver services designed specifically to assist with transition.</t>
  </si>
  <si>
    <t>Model Waiver
Model Waiver Purpose</t>
  </si>
  <si>
    <t>Entrants must meet the following qualifications to eligible for the Model Waiver:
•The individual must be 20 years of age or younger;
•The individual must be determined disabled using criteria established by the Social Security Administration (SSA);
•The individual must meet an "at risk for hospitalization" level of care as determined by the Children’s Multidisciplinary Assessment Team (CMAT); 
•The individual must be able to remain safely in the home with Home and Community Based Services provided through Medicaid; or
•The individual must meet the criteria to be deemed medically fragile and reside 60 consecutive days in a skilled nursing facility.
Parents, Caregivers, or Guardians can make an informed choice to receive home and community based care in lieu of nursing facility care.</t>
  </si>
  <si>
    <t>The state established policies governing the selection of individuals for entrance to the waiver are based on objective criteria and do not violate the requirement that otherwise eligible individuals have comparable access to all services offered in the waiver.  All FD Waiver participants must be 3 to 65 years old. The FD Waiver utilizes a first-in-time-first-in-line method for entrance to the waiver. Capacity is specified as twenty (20) participants diagnosed with Familial Dysautonomia. Participants must apply for FD Model Waiver services, be determined eligible for the waiver and be determined Medicaid eligible. The Physician Referral and Diagnosis Confirmation to Determine Level of Care must indicate that the participant may require hospitalization in the absence of home and community-based services.</t>
  </si>
  <si>
    <t>Eligibility for waiver services is identified in Florida Statutes, Chapter 393.  Once eligibility is established under Florida Statutes, an individual must meet the waiver level of care criteria to enroll in the waiver.  The initial statutory criteria is as follows: 
“Developmental disability” means a disorder or syndrome that is attributable to retardation, cerebral palsy, autism, spina bifida, or Prader-Willi syndrome; that manifests before the age of 18; and that constitutes a substantial handicap that can reasonably be expected to continue indefinitely. 
“Autism” means a pervasive, neurologically based developmental disability of extended duration which causes severe learning, communication, and behavior disorders with age of onset during infancy or childhood.  Individuals with autism exhibit impairment in reciprocal social interaction, impairment in verbal and nonverbal communication and imaginative ability, and a markedly restricted repertoire of activities and interests. 
“Cerebral palsy” means a group of disabling symptoms of extended duration which results from damage to the developing brain that may occur before, during, or after birth and that results in the loss or impairment of control over voluntary muscles. For the purposes of this definition, cerebral palsy does not include those symptoms or impairments resulting solely from a stroke. 
“Down syndrome” means a disorder caused by the presence of an extra chromosome 21. 
“Intellectual disability” means significantly subaverage general intellectual functioning existing concurrently with deficits in adaptive behavior which manifests before the age of 18 and can reasonably be expected to continue indefinitely. For the purposes of this definition, the term: (a)“Adaptive behavior” means the effectiveness or degree with which an individual meets the standards of personal independence and social responsibility expected of his or her age, cultural group, and community. (b)“Significantly subaverage general intellectual functioning” means performance that is two or more standard deviations from the mean score on a standardized intelligence test specified in the rules of the agency. 
“Prader-Willi syndrome” means an inherited condition typified by neonatal hypotonia with failure to thrive, hyperphagia or an excessive drive to eat which leads to obesity usually at 18 to 36 months of age, mild to moderate mental retardation, hypogonadism, short stature, mild facial dysmorphism, and a characteristic neurobehavior. 
“Spina bifida” means a person with a medical diagnosis of spina bifida cystica or myelomeningocele. 
“Phelan-McDermid syndrome” means a disorder caused by the loss of the terminal segment of the long arm of chromosome 22, which occurs near the end of the chromosome at a location designated q13.3, typically leading to developmental delay, intellectual disability, dolicocephaly, hypotonia, or absent or delayed speech. 
The criteria for waiver level of care can be found in the waiver application in Appendix B:  Participant Access and Eligibility, B-6: Evaluation/Reevaluation of Level of Care. 
The APD maintains the statewide waitlist of individuals waiting for waiver services. Enrollment in the iBudget Waiver is available only when APD has determined it has sufficient funding appropriate to offer enrollment to an individual, when a review of the individual's diagnosis and related characteristics indicate that the ICF/IDD level of criteria has been met, and when determination of Medicaid eligibility has been made.</t>
  </si>
  <si>
    <t>Capacity is specified as one hundred fifty (150) recipients diagnosised with Cystic Fibrosis.  Recipients must apply for Adult Cystic Fibrosis Waiver services, be determined eligible for the Waiver, and be determined medically eligible.  The Physician Diagnosis Confirmation and Referral to Determine Level of Care form must indicate that the recipient may require hospital Level of Care in the absence of Home and Community Based Waiver Services.</t>
  </si>
  <si>
    <t>Persons with Spinal Cord Injury</t>
  </si>
  <si>
    <t>Developmental Disabilities (HCBS-DD)</t>
  </si>
  <si>
    <t>Elderly, Blind and Disabled (HCBS-EBD)</t>
  </si>
  <si>
    <t>7/1/2018, amended 6/30/2019</t>
  </si>
  <si>
    <t>7/1/2017, amended 6/30/2019</t>
  </si>
  <si>
    <t>HCBS Waiver for Community Mental Health Supports (CMHS)</t>
  </si>
  <si>
    <t>Individuals are enrolled based upon the date of the case manager's verification of Medicaid eligibility and certification that the individual meets the functional, level of care, and additional program criteria specified in this application.</t>
  </si>
  <si>
    <t>7/1/2015, amended 6/30/2019</t>
  </si>
  <si>
    <t>Individuals are enrolled on the HCBS-SCI Waiver upon the case manager's verification of Medicaid eligibility and certification that the individual meets the functional-level of care, and additional program criteria specified in this application.</t>
  </si>
  <si>
    <t>Colorado's Home and Community Based Services Waiver for Children with Life Limiting Illness</t>
  </si>
  <si>
    <t>A child age 0 to 18 who is Medicaid eligible, has been diagnosed with a life-limiting illness, and meets the hospital level of care. A life-limiting illness means a medical condition that, in the opinion of the medical specialist involved, has a prognosis of death that is highly probable before the child reaches adulthood. Conditions that are incurable, irreversible, and that usually result in death are considered as one criterion for eligibility for this waiver. Entrance into the waiver is based on date of eligibility until the waiver has reached capacity. Waiver services are prior authorized by the Case Management Agencies (CMA) case managers utilizing a cost containment calculation to ensure cost neutrality based on the average aggregate cost of institutionalization.</t>
  </si>
  <si>
    <t>Children's Home and Community Based Services (CHCBS) Waiver</t>
  </si>
  <si>
    <t>Emergency
18-21 Transition
Deinstitutionalization for Nursing Facility, ICF/IID, and State Mental Health Institutes</t>
  </si>
  <si>
    <t>The Department of Health Care Policy &amp; Financing, acting as the Operating Agency for the HCBS-DD waiver, oversees the statewide allocation and management of waiver capacity for the HCBS-DD waiver. Waiting lists are administered in accordance with Health Care &amp; Policy Financing (HCPF) rules set forth at 10 CCR 2505-10 8.500.7. 
As vacancies occur in waiver enrollments, the state grants enrollments to the next person on the waiting list based on order of selection date. This method ensures comparable access, as the allocation and management of the enrollment is determined based on the Order of Selection Date and not geographical factors. Once enrolled into the HCBS-DD waiver, an individual can move to any location in the state and maintain waiver enrollment and full choice of available and willing providers. 
Exceptions to this process occur for individuals meeting the criteria for reserve capacity. The Department works with CCBs to identify individuals meeting the criteria for reserve capacity and manages the allocation of those enrollments to coincide with the transition for the individual, legislative appropriation, and waiver capacity. 
Reserve Capacity: 
1.18-21 Transitions 
2.Deinstitutionalization 
3.Individuals who have emergency needs 
Vacancies will be held prospectively, on-going, as they occur for all transition placements. When a sufficient number of vacancies do not occur in the month prior to the month needed for transition placements, a position will be made available at the time needed and the next occurring vacancies will be applied towards those placements.</t>
  </si>
  <si>
    <t>Persons with Brain Injury (HCBS-BI)</t>
  </si>
  <si>
    <t>Individuals are enrolled based upon the date of the case manager's verification of Medicaid eligibility and certification that the individual meets the level of care and targeting criteria specified in this application. 
Persons determined eligible for HCBS-BI services that cannot be served within the capacity limits of the HCBS-BI waiver shall be eligible for placement on a waiting list. 
1. The waiting list shall be maintained by the Department. 
2. The date used to establish the person’s placement on the waiting list shall be the date on which all other eligibility requirements were determined to have been met and the HCBS-BI Administrator was notified. 
3. As openings become available within the capacity limits of the federal waiver, persons shall be considered for services based on the date of their waiting list placement.</t>
  </si>
  <si>
    <t>HCBS - Children's Habilitation Residential Program</t>
  </si>
  <si>
    <t>Children from birth up to their 18 birthday, whose disability meets the established minimum criteria for a skilled nursing facility or an acute hospital level of care and have been determined to meet the SSI definition of disability but are not otherwise eligible for Medicaid services due to the child's parent's and/or legal guardian's income/resources.</t>
  </si>
  <si>
    <t>Children and youth ages birth (0) through twenty (20) are eligible for the CHRP waiver if the child, has been found eligible for developmental disability services through the respective Community Centered Board, has extraordinary needs that put the child at risk of or in need of out of home placement, and meets Intermediate Care Facility for Individuals with Intellectual Disabilities (ICF/IID)(as defined in 42 CFR §440.150).</t>
  </si>
  <si>
    <t>Habilitation
Respite</t>
  </si>
  <si>
    <t>Children's Extensive Support (CES) Waiver</t>
  </si>
  <si>
    <t>8.503.60 WAITLIST PROTOCOL 
8.503.60.A When the HCBS-CES waiver reaches capacity for enrollment, a client determined eligible for HCBS-CES waiver benefits shall be placed on a statewide wait list in accordance with these rules. 
1. The Community Centered Board shall determine if an applicant has developmental delay if under age five (5), or developmental disability if over age five (5) prior to submitting the HCBS-CES waiver application to the utilization review contractor. Only a client who is determined to have a developmental delay or developmental disability may apply for HCBS-CES waiver. 
2. In the event a client who has been determined to have a developmental delay is placed on the wait list prior to age five (5), and that client turns five (5) while on the HCBS-CES waiver wait list, a determination of developmental disability must be completed in order for the client to remain on the wait list. 
3. The case management agency shall complete the Functional Needs Assessment, as defined in Department rules, to determine the client’s Level of Care. 
4. The case management agency shall complete the HCBS-CES waiver application with the participation of the family. The completed application and a copy of the Functional Needs Assessment that determines the client meets the ICF/MR level of care shall be submitted to the Utilization Review Contractor within fourteen (14) calendar days of parent signature. 
5. Supporting documentation provided with the HCBS-CES waiver application shall not be older than six (6) months at the time of submission to the utilization review contractor. 
6. The utilization review contractor shall review the HCBS-CES waiver application. In the event the utilization review contractor needs additional information, the case management agency shall respond within two (2) business days of request. 
7. Any client determined eligible for services under the HCBS-CES waiver when services are not immediately available within the federally approved capacity limits of the HCBS-CES waiver, shall be eligible for placement on a single statewide wait list in the order in which the utilization review contractor received the eligible HCBS-CES waiver application. Applicants denied program enrollment shall be informed of the client’s appeal rights in accordance with 10 CCR 2505-10, Section 8.057. 
8. The case management agency will create or update the consumer record to reflect the client is waiting for the HCBS-CES waiver with the wait list date as determined by the utilization review contractor.</t>
  </si>
  <si>
    <t>Homemaker
Respite</t>
  </si>
  <si>
    <t>Aged
Disabled (physical)
HIV/AIDS</t>
  </si>
  <si>
    <t>Mental illness</t>
  </si>
  <si>
    <t>CT ABI Waiver</t>
  </si>
  <si>
    <t>No new participants will be added to this waiver.  Anyone who was on the waiting list who has not been offered a slot on this waiver, will go into a waiting list for the states ABI waiver approved by CMS on 12/1/14.</t>
  </si>
  <si>
    <t>10/1/2014, amended 7/1/18</t>
  </si>
  <si>
    <t>Money Follows the Person transition</t>
  </si>
  <si>
    <t>All applicant for the PCA waiver shall meet all the requirements for eligibility in the Department's medical assistance program that are applicable to disabled adults as stated in the regulations promulgated by the Department and contained in the Uniform Policy Manual pursuant to Section 17b-10 of the Connecticut General Statutes.  This includes without limitation all regulations establishing medical assistance eligibility requirements related to the filing of applicants for assistance, verifications, and redeterminations, existence of a disabling condition, citizenship status, residency, institutional status, assistance unit composition and income and asset limits.
Waiting List:
If an individual applies for the PCA waiver services at a time when the participant cap has been reached, his or her application shall be reviewed and processed for financial eligibility and fulfillment of the level of care criteria.  An otherwise eligible individual who is denied solely because of the program quota shall be placed on the Department's waiting list for the PCA program.  This list will be generated by the fiscal intermediary utilizing the date the client made application to the program.  The date of application will determine the numerical location of the client on the waitlist.</t>
  </si>
  <si>
    <t>7/1/2015, amended 7/1/19</t>
  </si>
  <si>
    <t>Transitions from PCA Waiver
Transitions from MFP
Transitions from the 1915 i HCBS State Plan Option</t>
  </si>
  <si>
    <t>Applications are processed on a first come first serve basis. There is no waiting list for the waiver program.  Applicants are screened by department HCBS Unit nurses and social workers for level of care, financial eligibility, and whose care needs are consistent with the need for institutionalization. Applicants must meet nursing facility level of care to be included in the waiver.</t>
  </si>
  <si>
    <t>Home and Community Based Services Waiver for Elders</t>
  </si>
  <si>
    <t>Employment and Day Supports Waiver</t>
  </si>
  <si>
    <t>High School Graduates</t>
  </si>
  <si>
    <t>The State DDS uses a priority system to select individuals for entrance to the DDS waivers.  The DDS utilizes a Priority Checklist that incorporates findings from the Level of Needs Assessment and Risk Screening Tool and collects findings on additional questions pertaining to individual and caregiver status.  The system assigns either an Emergency, Priority 1 or Planning status as a result of the screening tools.  Those identified as an Emergency are given first priority to the appropriate waiver program when slots are available.  The Priority 1 group is afforded the next priority.  Those with elderly caregivers (age 65 and above) are given priority within the Priority 1 sub-set.  Beyond the reserved capacity, emergency status and those with elderly caregivers, applicants are managed on a first come, first serve basis. Individuals who are dissatisfied with priority assignment may request in writing to the Commissioner of DDS an administrative hearing pursuant to sub-section (e), section 17a-210, G.S., or, may initiate an informal dispute resolution process, Programmatic Administrative Review (PAR) set forth in DMR Policy 7 (1986).  Individuals who request a PAR may also request a Fair Hearing at any time.</t>
  </si>
  <si>
    <t>Individual and Family Support Waiver</t>
  </si>
  <si>
    <t>Children newly enrolled in the Behavioral Services Program (BSP)
High School Graduates
Emergencies
Age-outs</t>
  </si>
  <si>
    <t>The State DDS uses a Category system to select individuals for entrance to the DDS waivers.  The DDS utilizes a Residential Request Assessment that incorporates findings from the Level of Needs Assessment and Risk Screening Tool and collects findings on additional questions pertaining to individual and caregiver status.  The system assigns either an Emergency, Urgent or Future Needs status as a result of the screening tools.  Those identified as an Emergency are given first priority to the appropriate waiver program when slots are available.  The Urgent group is afforded the next priority.  Beyond the reserved capacity and emergency status applicants are managed on a first come first serve basis. Individuals who are dissatisfied with category assignment may request in writing to the Commissioner of DDS an administrative hearing pursuant to sub-section (e), section 17a-210, G.S., or, may initiate an informal dispute resolution process, Programmatic Administrative Review (PAR) set forth in DDS Policy.  Individuals who request a PAR may also request a Fair Hearing at any time.</t>
  </si>
  <si>
    <t>Comprehensive Supports Waiver</t>
  </si>
  <si>
    <t>People in state funded services
People on other DDS waiver(s) with increased support needs
MFP Money Follows the Person
Forensic
Southbury Training School
Age-outs
Behavioral Services Program (BSP)</t>
  </si>
  <si>
    <t>The State DDS uses a Category system to select individuals for entrance to the DDS waivers. The policies governing the selection of individuals for entrance to the waiver allow comparable access for all services offered in the waiver. The DDS utilizes a Residential Request Assessment that incorporates findings from the Level of Needs Assessment and Risk Screening Tool and collects findings on additional questions pertaining to individual and caregiver status.  The system assigns either an Emergency, Urgent or Future Needs status as a result of the screening tools.  Those identified as an Emergency are given first priority to the appropriate waiver program when slots are available.  The Urgent group is afforded the next priority.  Beyond the reserved capacity and emergency status applicants are managed on a first come first serve basis. Individuals who are dissatisfied with category assignment may request in writing to the Commissioner of DDS an administrative hearing pursuant to sub-section (e), section 17a-210, G.S., or, may initiate an informal dispute resolution process, Programmatic Administrative Review (PAR) set forth in DDS Policy.  Individuals who request a PAR may also request a Fair Hearing at any time.</t>
  </si>
  <si>
    <t>Mental Health Waiver</t>
  </si>
  <si>
    <t>Reserved Capacity for Money Follows the Person Participants</t>
  </si>
  <si>
    <t>Each individual who seeks to be enrolled in the Waiver will be required to meet the following criteria:
1)  Be 22 years and older.
2)  Be Medicaid-eligible.
3)  Meet the current criteria for nursing home level of care.
4)  Voluntarily chooses to participate in the Waiver
5)  Meet the criteria set forth in Appendix B-1.b
Entrance into the Waiver will be on a first come-first served basis for those who meet the above listed criteria.  The exception to this first come-first served policy is those individuals who meet these criteria and participates in the State's Money Follows the Person initiative.  
Entry into the Waiver will be offered to individuals based on their date of application for the Waiver.  Individuals who are referred in excess of the allocated Waiver capacity within any given year will be placed on a waiting list. The waiting list will be managed by the Department of Mental Health and Addiction Services Waiver Manager.  The Waiver Manager will review individuals on the waiting list on a monthly basis against current capacity.</t>
  </si>
  <si>
    <t>CT ABI Waiver II</t>
  </si>
  <si>
    <t>12/1/2014, amended 6/1/2016</t>
  </si>
  <si>
    <t>Reserved Capacity for Money Follows the Person Demonstration (MFP) Participants
Reserved Capacity for DMHAS Acquired Brain Injury Services Program Participants</t>
  </si>
  <si>
    <t>A recipient of medical assistance benefits who applies for coverage of acquired brain injury services and applicants for acquired brain injury services shall meet all requirements for eligibility in the Department's medical assistance program that are applicable to disabled adults as stated in the regulations promulgated by the Department and contained in its Uniform Policy Manual pursuant to Section 17b-10 of the Connecticut General Statutes, including, without limitation, all regulations establishing medical assistance eligibility requirements related to the filing of applications for assistance, verifications, redeterminations, existence of a disabling condition, citizenship status, residency, institutional status, assistance unit composition and income and asset limits.        
-Applicants served on a first come first served basis, other than reserved capacity as noted above.
Applicants for acquired brain injury services are treated as if they were institutionalized and all medical assistance eligibility rules that apply to institutionalized applicants or recipients of medical assistance benefits are also applied in the same way to applicants or recipients of acquired brain injury services.  Applicants and recipients for acquired brain injury services are subject to the same rules that govern eligibility related to the transfer of assets and to the treatment of the resources and income of spouses of institutionalized applicants for assistance.
-Applicants to the ABI Waiver must also meet the following program criteria:
1.      The individual must have an Acquired Brain Injury, which is defined as any combination of focal and diffuse central nervous system dysfunctions, both immediate and/or delayed, at the brain stem level or above.  These dysfunctions may be acquired through the interaction of any external forces and the body, as well as through oxygen deprivation, infection, toxicity, surgery and vascular disorders not associated with aging. These disorders are not developmental or degenerative. 
2.      The individual must meet the level of care criteria;
3.      The individual must be able to participate in the development of a service plan that offers an alternative to institutionalization.  Note: This provision allows for this role to be fulfilled by a conservator for applicants who have been deemed incapable of managing their own affairs; and 
4.      The total cost of the individual’s service plan, does not exceed 150% of the state’s projected expenditure if the individual had been placed in or remained in institutional care.
The following supports the selection of individuals to the ABI Waiver:
-The Connecticut General Statutes 17b-260a-1 and proposed amended regulations
-ABI Waiver Desk Guide
-ABI Waiver Procedural Bulletins
-W-953 DSS Assessment for Adult Community Based Services or ABI Waiver Services</t>
  </si>
  <si>
    <t>Elderly and Disabled Waiver</t>
  </si>
  <si>
    <t>11/9/2017, amended 4/1/2019</t>
  </si>
  <si>
    <t>Institutional Transitions
Alzheimer's Disease and Related Dementia Diagnoses</t>
  </si>
  <si>
    <t>Applicants are eligible for admission into the waiver if they meet the following requirements: 
Functional impairment caused by physical limitation(s) 
At least one unmet need of care- 
DCH at screening utilizes the Determination of Need-Revised (DON-R) to determine an unmet need for care. The DON-R is a validated instrument to determine level of impairment in 7 areas of Activites of Daily Living (ADL) and in areas of Instrumental Activities of Daily Living(IADL). With respect to the waiver, the individual must have at least one unmet need in an ADL in order to be eligible. If the functional impairment and unmet need fall in the area of IADLs, the individual may qualify due to cognitive impairment, typically related to Alzheimer's Disease or other dementia diagnosis. 
Additionally must require at least one waiver service at least once per month. All case management is now reimbursed as a direct waiver service, thus qualifies as the one service per month required. This option is time-limited and typically reserved for individuals who are interviewing providers or otherwise in a provider selection process. 
Applicant must meet the Intermediate Level of Care certification for nursing facility placement. 
The applicant must be Medicaid eligible or potentially Medicaid eligible under the expanded waiver criteria after admission to the waiver. 
Health and safety must be met by existing outlined waiver services and state plan services with any additional non Medicaid supports available. 
The applicant must choose community-based services rather than institutional care. 
An applicant or member may only participates in only one waiver program at a time. 
Services for the member must fall within individual cost neutrality as outlined in the waiver document. 
The applicant or recipient's home environment must be free of illegal behavior and threatening conditions.</t>
  </si>
  <si>
    <t>New Options Waiver (NOW)</t>
  </si>
  <si>
    <t>Comprehensive Supports Waiver Program</t>
  </si>
  <si>
    <t>4/1/2016, amended 4/1/2019</t>
  </si>
  <si>
    <t>Reserve Capacity</t>
  </si>
  <si>
    <t>The Operating Agency manages both the number of waiver applicants admitted to the COMP Waiver and the process through which applicants are selected. Interested individuals make application through the Operating Agency’s field offices which serve as regional operation hubs. At present applications may be submitted by U.S. mail or by facsimile; however the development of the Operating Agency’s electronic record system by the administrative services organization (ASO) will automate the process, allowing individuals and representatives to submit application electronically. Applications are considered complete when documentation to support the diagnosis and adaptive functioning to be used for level of care determination is received. 
A screening process is used to review all diagnostic documentation and the level of need of the individual and family. Should applicants be unable to provide supporting documentation, they can request assistance from the field offices to obtain necessary documentation. A licensed psychologist is responsible for reviewing documentation and making a diagnostic pre-eligibility determination. Written notification is sent to each applicant within 14 business days of determination of diagnostic eligibility. Appeal rights are extended through the written notification should the applicant be determined ineligible. 
Selection for Available Waiver Services – When diagnostic eligibility is determined, each applicant is evaluated for level of need. Applicants are accepted onto the waiver up to the unduplicated count as outlined in Appendix J. The Operating Agency manages admission centrally, reporting the number of admissions and discharges by month to the Medicaid Agency through quarterly deliverable reports. While waiting, individuals determined as meeting high priority are contacted on a regular basis to determine any changes in need and the opportunity to link the applicant with other community resources or state-funded services. The frequency of the contact is dependent on the level of need, either experienced by the applicant or the primary caregiver. 
Evaluation of the Methodology: In August 2017 the Operating Agency began using an evidence-based evaluation tool to enhance screening objectivity relative to wait list prioritization. The selected tool is also used to determine prioritization of need in the Elderly &amp; Disabled Waiver Program but was adapted for the population through development of additional screening for behavioral needs specific to individuals with intellectual and/or developmental disabilities. The tool was tested by a research team with Agency field staff to determine its applicability for telephonic administration and follow up, thus enhancing the capability of the Operating Agency to update the priority of applicants on a real time basis as additional information is provided from various sources. Additionally, enhanced system capabilities offered by the administrative services organization will allow screening information to be captured and maintained in an electronic format to facilitate objective comparison of all applicants when limited waiver admission capacity determines a specific number of applicants to be admitted.</t>
  </si>
  <si>
    <t>Independent Care Waiver Program (ICWP) renewal waiver</t>
  </si>
  <si>
    <t>Nursing Home Transition
Children Aging Out of Another Program</t>
  </si>
  <si>
    <t>Program policy outlines the process for admission through description of the in-home assessment and the admission policy that all slots are filled on a first-come first-served basis.  Section 702.1 of the published ICWP Policy manual describes the "Selection Criteria" and general waiver eligibility criteria.  Additional policies published and available to the public via the Georgia MMIS system website include descriptions for "Applying for Service" and "Selection Procedures."</t>
  </si>
  <si>
    <t>Idaho Developmental Disabilities Waiver (renewal)</t>
  </si>
  <si>
    <t>10/1/2017, amended 7/1/2018</t>
  </si>
  <si>
    <t>Entry to the waiver is offered to individuals based on the date they are determined eligible for waiver services. Entrants to the waiver must:
� • Be age 18 or older
� • Meet ICF/ID level of care
� • Have income at or less than 300% of SSI Federal Benefit Rate</t>
  </si>
  <si>
    <t>10/1/2017, amended 1/1/2019</t>
  </si>
  <si>
    <t>Individuals ages 65 and older may be eligible for entrance to the waiver. Individuals ages 18 - 64 may also be eligible for entrance to the waiver if they meet disability requirements. All waiver participants must meet nursing facility level of care as assessed by the Uniform Assessment Instrument. All waiver participants must also have income less than or equal to 300% of the SSI Federal Benefit Rate.</t>
  </si>
  <si>
    <t>Community Care Waiver</t>
  </si>
  <si>
    <t>Individuals moving out of an institutional setting (i.e.; developmental center, pyschiatric center, nursing facility)
Emergency Placements</t>
  </si>
  <si>
    <t>Individuals must be Medicaid eligible, meet eligibility criteria for both the Division of Developmental Disabilities and ICF/ID Level of Care.  Individuals must need a waiver service on an ongoing, monthly basis and must be part of the Olmstead Act, be considered an emergency as determined by DDD, or be on the DDD Waiting List for waiver services.</t>
  </si>
  <si>
    <t>Tenneessee Self-Determination Waiver Program</t>
  </si>
  <si>
    <t>1/1/2018, amended 4/1/2019</t>
  </si>
  <si>
    <t>Consistent with the special terms and conditions of the State’s approved 1115 demonstration and the June 2015 guidance issued by CMS, Tennessee utilizes tiered standards in its HCBS programs, working to ensure minimum compliance across settings in its Section 1915(c) waivers while closing all new enrollment into these waivers and directing all new HCBS enrollment into the Employment and Community First CHOICES program.  The Tennessee Self-Determination Waiver remains available to Tennessee residents in the target population already enrolled in the waiver who: 
1. Meet Medicaid financial eligibility criteria in one of the specified eligibility categories;
2. Need the level of care provided in an Intermediate Care Facility for Individuals with Intellectual Disabilities (ICF/IID) as evidenced by TennCare approval of a Pre-Admission Evaluation (PAE); 
3. Meet all applicable enrollment requirements set forth in TennCare Rule Chapter 1200-13-1-.29, including a determination by DIDD that the individual’s medical, behavioral and specialized services and support needs can be safely met through the Waiver, based on a pre-enrollment assessment; and a place of residence with an environment that is adequate to reasonably ensure the person’s health, safety and welfare. 
4. Have adequate caregiver support to assure health, safety, and welfare;
5. Have needs which can be met through the budget limits established for the Self-Determination Waiver Program; and
6. Do not need 24-hour staff-supported residential services. 
The previous process for selection of entrants to the waiver included a comprehensive assessment by the case manager of the individual’s social and family situation, health care status, need for assistance with activities of daily living, and caregiver support.  Review of records may have included the individual’s medical records, psychological evaluation, the uniform assessment (such as the Supports Intensity Scale {SIS}) if one was available, and other records.   The availability of caregiver support was assessed, including the number of available caregivers and whether or not the caregivers were supporting more than one individual.  Priority levels were determined based on the immediacy of need for caregiver support and need for waiver services.</t>
  </si>
  <si>
    <t>Respite</t>
  </si>
  <si>
    <t>Comprehensive Aggregate Cap Home and Community Based Services (or "CAC") Waiver</t>
  </si>
  <si>
    <t>Statewide Home and Community Based Services (or “Statewide”) waiver</t>
  </si>
  <si>
    <t>1/1/2015, amended 4/1/2019</t>
  </si>
  <si>
    <t>Entry to the CAC Waiver is available only to Tennessee residents in the target population (including additional target criteria specified in Appendix B-1(b)) who: 
1. Meet Medicaid financial eligibility criteria in one of the specified eligibility groups; and
2. Need the level of care provided in an Intermediate Care Facility for individuals with Intellectual Disabilities (ICF/IID) level of care criteria, as evidenced by TennCare approval of a Pre-Admission Evaluation (PAE); and
3. Meet all applicable enrollment requirements set forth in TennCare Rule Chapter 1200-13-1-.28, including a determination by DIDD that the individual's medical, behavioral and specialized services and support needs can be safely met through the Waiver, based on a pre-enrollment assessment; and a place of residence with an environment that is adequate to reasonably ensure the person’s health, safety and welfare; and
4. Have been identified by the state as a person discharged from the Harold Jordan Center following a stay of at least 90 days.</t>
  </si>
  <si>
    <t>Consistent with the special terms and conditions of the State’s approved 1115 demonstration and the June 2015 guidance issued by CMS, Tennessee utilizes tiered standards in its HCBS programs, working to ensure minimum compliance across settings in its Section 1915(c) waivers while closing all new enrollment into these waivers and directing all new HCBS enrollment into the Employment and Community First CHOICES program.  The Tennessee Statewide Waiver remains available to Tennessee residents in the target population already enrolled in the waiver as of 7/1/16 who: 
1. Meet Medicaid financial eligibility criteria in one of the specified eligibility groups;
2. Need the level of care provided in an Intermediate Care Facility for individuals with Intellectual Disabilities (ICF/IID) as evidenced by TennCare approval of a Pre-Admission Evaluation (PAE);
3. Meet all applicable requirements set forth in TennCare Rule Chapter 1200-13-1-.25, including a determination by DIDD that the individual’s medical, behavioral and specialized services and support needs can be safely met through the Waiver, based on a pre-enrollment assessment, and a place of residence with an environment that is adequate to reasonably ensure the person’s health, safety and welfare.</t>
  </si>
  <si>
    <t>Medically Dependent Children Program (MDCP)</t>
  </si>
  <si>
    <t>9/1/2017, amended 8/31/2019</t>
  </si>
  <si>
    <t>Promoting Independence/Money Follows the Person</t>
  </si>
  <si>
    <t>Youth Empowerment Services (YES)</t>
  </si>
  <si>
    <t>4/1/2018, amended 1/1/2019</t>
  </si>
  <si>
    <t>Serious emotional disturbance</t>
  </si>
  <si>
    <t>Children and adolescents at imminent risk of relinquishment to state conservatorship.</t>
  </si>
  <si>
    <t>The local mental health authorities or local behavioral health authorities must maintain an up to date inquiry list of waiver applicants living in the local service area who are seeking services through the waiver. The waiver capacity is allocated by service area to local mental health authorities or local behavioral health authorities. Vacancies are offered to waiver applicants on a first come, first served basis according to the chronological date of the waiver applicant's registration on the waiver inquiry list.</t>
  </si>
  <si>
    <t>Home and Community-based Services (HCS) Program</t>
  </si>
  <si>
    <t>Individuals at risk of institutionalization in a state supported living center
Individuals who previously moved from a state supported living center to a community Intermediate Care Facility for Individuals with an Intellectual Disability or Related Condition
Children in conservatorship leaving a general residential operation
Individuals currently residing in an Intermediate Care Facility for Individuals with an Intellectual Disability or Related Condition scheduled for closure (PI)
Individuals under age 22 leaving a medium or small intermediate care facility for individuals with an intellectual disability or related condition (PI)
Individuals leaving a state hospital
Individuals with level of care I or VIII residing in or at imminent risk of entering a nursing facility (PI)
Individuals under age 22 leaving a nursing facility (MFP/PI)
Individuals at risk of imminent institutionalization
Individuals leaving state conservatorship
Individuals leaving a large intermediate care facility for individuals with an intellectual disability or related condition, including a state supported living center (PI)</t>
  </si>
  <si>
    <t>When appropriations do not support demand, all individuals who are seeking waiver services are placed on an interest list.  Each local intellectual and developmental disability authority interest list is automatically merged into a statewide interest list and is sorted by order of request date in the Client Assignment and Registration system.  Documentation is maintained in the statewide interest list of the specific local intellectual and developmental disability authority that registered each applicant.  Offers of waiver enrollment are released by HHSC to the local intellectual and developmental disability authorities that registered the applicants based on the oldest request date on the statewide interest list.  HHSC notifies a local intellectual and developmental disability authority, in writing, of a waiver vacancy and directs the local intellectual and developmental disability authority to offer the vacancy to the applicant. If an individual seeking entrance into HCS meets the criteria for one of the reserved capacity groups they bypass the interest list as long as there are reserved waiver capacity slots available.
Military family members will not be removed from the HCS interest list for temporarily moving outside of the state of Texas due to the military member’s assignment. If an applicant who is a military family member is offered enrollment while temporarily living outside of Texas they shall retain their position on the interest list for up to one year after their family’s military service ends.
If an applicant is denied waiver enrollment based on diagnosis, level of care, or other functional eligibility requirements, a HHSC representative notifies the applicant that, if he or she chooses, his or her name will be registered on one or more other waiver program’s interest list, using his or her original interest list request date.</t>
  </si>
  <si>
    <t>Deaf Blind with Multiple Disabilities</t>
  </si>
  <si>
    <t>3/1/2018, amended 3/1/2019</t>
  </si>
  <si>
    <t>When appropriations do not support demand, HHSC maintains a DBMD interest list that contains the names of individuals interested in receiving DBMD Program services. Placement on the interest list is based on the chronological date of the request for DBMD services. Anyone may request for an individual’s name to be added to the list by calling or submitting a written request to HHSC. When an individual is placed on the interest list, HHSC requests that the individual provide contact information, including a Texas mailing address, with the exception of individuals who are temporarily out of the state due to military assignments. If an applicant is a military family member living outside of Texas and claimed Texas as his or her state of residency prior to joining the military, he or she cannot be denied an interest list offer while he or she is living outside Texas during his or her family's time of military service. If the applicant who is a military family member is offered enrollment while he or she is living outside of Texas during military service, the applicant shall retain his or her position on the interest list for up to one year after his or her family’s military service ends. 
HHSC offers a vacancy to individuals on a first-come, first-served basis as funding is available and according to the chronological date of the registration on the DBMD interest list. If an individual seeking entrance into DBMD meets the criteria for a reserved capacity group, he or she bypasses the interest list, as long as there are reserved waiver capacity slots available. If there are no slots remaining in the Promoting Independence/Money Follows the Person reserved capacity group, the State will request an increase in slots for the reserved capacity group to accommodate additional individuals. Promoting Independence/Money Follows the Person assists individuals living in an institution to return to the community to receive their long-term services and supports without having to be placed on an interest list. 
Once an offer to apply for DBMD is made, the individual must choose a DBMD provider from a list of contracted DBMD providers and notify HHSC of the choice of provider. HHSC then notifies the chosen provider. The provider case manager must schedule and conduct a face-to-face contact with the individual to begin the eligibility process. The individual must meet DBMD eligibility requirements including level of care which is documented on the Intellectual Disability/Related Condition assessment. Once the assessment is completed, a physician must review and sign to attest to the accuracy of the information in the assessment. HHSC staff authorizes or denies the assignment of level of care based on the assessment and supporting documentation. Once this is complete, the provider case manager schedules a service planning team meeting to determine the services to be included in the service plan and the date for services to begin. 
In addition to the individual’s right to a fair hearing, if an individual is denied waiver enrollment based on diagnosis, level of care, or other functional eligibility requirements, an HHSC representative notifies the individual that, if he or she chooses, his or her name will be placed on one or more other waiver program’s interest list, using his or her original interest list request date. 
If the individual requests his or her name be added to another interest list, the HHSC representative will contact the appropriate interest list authority and direct the interest list authority to place the individual’s name on the program’s interest list, using his or her original interest list request date.</t>
  </si>
  <si>
    <t>Texas Home Living Program</t>
  </si>
  <si>
    <t>3/1/2017, amended 3/1/2018</t>
  </si>
  <si>
    <t>Individuals with level of care I or VIII residing in a nursing facility (MFP)</t>
  </si>
  <si>
    <t>A local intellectual and developmental disability authority must maintain an up-to-date interest list of TxHmL applicants living in the local intellectual and developmental disability authority’s service area. The local intellectual and developmental disability authority enters the individual's name into the Client Assignment and Registration system. As the local intellectual and developmental disability authority enter the individuals' names, the Client Assignment and Registration system organizes the entries into chronological order. HHSC, in turn, maintains a statewide interest list for the TxHmL program comprised of the names entered into the Client Assignment and Registration system by the local intellectual and developmental disability authorities.
HHSC determines the number of TxHmL waiver slots that will be allocated to each local intellectual and developmental disability authority.
HHSC and each local intellectual and developmental disability authority coordinate TxHmL program vacancies as they occur, either through waiver slot attrition or the creation of new TxHmL slots. The local intellectual and developmental disability authority offers the TxHmL program vacancy to the applicant or legally authorized representative whose name is first on the interest list for the TxHmL program. The local intellectual and developmental disability authority reviews the applicant's Medicaid type in addition to other TxHmL program requirements to determine if the applicant is eligible for the TxHmL program.
If an individual is denied waiver enrollment based on diagnosis, level of care, or other functional eligibility requirements, an HHSC representative notifies the individual that, if he or she chooses, his or her name will be placed on one or more other waiver interest lists, using his or her original interest list request date.
If the individual requests his or her name be added to another interest list, the HHSC representative will contact the appropriate interest list authority and direct the interest list authority to register the individual's name on the waiver’s interest list using his or her original interest list request date.
If an applicant is a military family member living outside of Texas and claimed Texas as their state of residency prior to joining the military, they cannot be denied an interest list offer while they are living outside Texas during their family's time of military service. If the applicant who is a military family member is offered enrollment while he or she is living outside of Texas during military service, the applicant shall retain his or her position on the interest list for up to one year after his or her family’s military service ends.</t>
  </si>
  <si>
    <t>When appropriations do not support demand, all individuals who are under 21 years of age seeking waiver services are placed on an interest list. The individual must provide contact information when requesting to be placed on the interest list and must be a Texas resident to be eligible for entry into the program, with the exception of individuals who are temporarily out of the state due to military assignments. HHSC maintains an up-to-date interest list and assigns an individual's placement on the interest list chronologically. If an individual seeking entrance into MDCP meets the criteria for the reserved capacity group, they bypass the interest list as long as there are reserved waiver capacity slots available. 
If an applicant is a military family member living outside of Texas and claimed Texas as his or her state of residency prior to joining the military, the applicant cannot be denied an interest list offer while he or she is living outside Texas during his or her family's time of military service. If the applicant who is a military family member is offered enrollment while he or she is living outside of TExas during military servive, the applicant shall retain his or her poistion on the interest list for up to one year after his or h er family's militay service ends. 
Periodically, HHSC prospectively forecasts whether MDCP slots will become available in future months. If HHSC forecasts that MDCP slots will be available, HHSC also estimates the number of individuals that will be able to enroll into MDCP by taking into account currently vacant slots as well as future slots anticipated to become vacant through attrition. Based upon the estimated number of slots that will become vacant as well as the historical "take up" rate (the percentage of individuals released from the MDCP interest list who ultimately are successfully enrolled in the program), HHSC authorizes a certain number of individuals to be "released" from the interest list and assessed for eligibility into the waiver. HHSC then contacts these individuals, in the order in which the individual's name appears on the interest list and offers a slot for MDCP. If the individual wants to apply for MDCP, HHSC begins the MDCP eligibility determination process at least 30 days before an MDCP slot is forecasted to be available. If an individual is no longer interested in applying for MDCP or is determined ineligible for MDCP, HHSC removes the name of the individual from the interest list. An individual can be enrolled in other home and community-based services waivers and receiving services and also be on the MDCP interest list and conversely, an member can receive services through the MDCP waiver and also be on other home and community-based service waiver interest lists. 
If the applicant is denied waiver enrollment, the applicant or the applicant's LAR will be informed of and given the opportunity to request an HHSC fair hearing in accordance with Title 1 of the Texas Administrative Code, Part 15, Chapter 357, Subchapter A (relating to uniform fair hearing rules). The procedures for an HHSC fair hearing are provided within the waiver application in Appendix F, Participant Rights. 
If an applicant is denied waiver enrollment based on diagnosis, medical necessity or other functional eligibility requirements, an HHSC representative will notify the applicant that, if he or she chooses, his or her name will be placed on one or more other waiver program's interest list, using his or her original MDCP interest list request date. If the applicant requests his or her name be added to another list, the HHSC representative will contact the appropriate interest list authority and direct the interest list authority to place the individual's name on the program's interest list, using his or her original interest list request date.</t>
  </si>
  <si>
    <t>Home and Community Based Services - Physical Disability Waiver Renewal</t>
  </si>
  <si>
    <t>Approved, in-process, and waiting list figures can be found on the DHS website at: http://dhs.iowa.gov/ime/members/medicaid-a-to-z/hcbs/waivers.  
Per 441 Iowa Administrative Code 83.102(5)(b), PD waiver slots are available on a first-come, first-served basis.  If no slot is available, applicants are entered onto a waiting list according to the following:
“(1) Applicants not currently eligible for Medicaid shall be entered on the basis of the date a completed Form 470-2927 or 470-2927(S), Health Services Application, is received by the department or upon receipt of disability determination, whichever is later.  Applicants currently eligible for Medicaid shall be added on the basis of the date the applicant requests HCBS physical disability program services. In the event that more than one application is received on the same day, applicants shall be entered on the waiting list on the basis of the day of the month of their birthday, the lowest number being first on the list. Any subsequent tie shall be decided by the month of birth, January being month one and the lowest number.
(2) Persons who do not fall within the available slots shall have their applications rejected but their names shall be maintained on the waiting list. As slots become available, persons shall be selected from the waiting list to maintain the number of approved persons on the program based on their order on the waiting list.”
The PD waiver does not have an emergency list.</t>
  </si>
  <si>
    <t>Home and Community Based Services - Health and Disability (HD) Waiver</t>
  </si>
  <si>
    <t>Nursing facility
ICF/IID</t>
  </si>
  <si>
    <t>Per Iowa Administrative Code 441-83.2(3), if no waiver slot is available, DHS enters applicants on the CMH waiver waiting list according to the following: “(1) [t]he names of applicants not currently eligible for Medicaid shall be entered on the waiting list on the basis of the date a completed Form 470-2927 or 470-2927(S), Health Services Application, is received by the department; (2) [t]he names of Medicaid members shall be added to the waiting list on the date as specified in paragraph 83.123(1)a [(i.e., by the end of the fifth working day after receipt of a completed Health Services Application from a non-current Medicaid member; a completed Case Management Comprehensive Assessment; or a written request); (3) [i]n the event that more than one application is received at one time, the names of applicants shall be entered on the waiting list on the basis of the month of birth, January being month one and the lowest number.”  As such, applicants are added to the waiting list based on date of application.  This criterion is objective and does not give precedence to new applicants over current members or vice versa.</t>
  </si>
  <si>
    <t>The Children's Mental Health Waiver</t>
  </si>
  <si>
    <t>Mental Health Institutes (MHI), Psychiatric Residential Treatment Facility (PRTF) and out of state facility placement transition</t>
  </si>
  <si>
    <t>Per Iowa Administrative Code 441-83.123(1)c, if no waiver slot is available, DHS enters applicants on the CMH waiver waiting list according to the following: “(1) [t]he names of applicants not currently eligible for Medicaid shall be entered on the waiting list on the basis of the date a completed Form 470-2927 or 470-2927(S), Health Services Application, is received by the department; (2) [t]he names of Medicaid members shall be added to the waiting list on the date as specified in paragraph 83.123(1)a [(i.e., by the end of the fifth working day after receipt of a completed Health Services Application from a non-current Medicaid member; a completed Case Management Comprehensive Assessment; or a written request); (3) [i]n the event that more than one application is received at one time, the names of applicants shall be entered on the waiting list on the basis of the month of birth, January being month one and the lowest number.” As such, applicants are added to the waiting list based on date of application. This criterion is objective and does not give precedence to new applicants over current members or vice versa.</t>
  </si>
  <si>
    <t>Home and Community Based Services - Elderly Waiver</t>
  </si>
  <si>
    <t>Applicants are accepted on a first come first served basis based upon the date the waiver application is received by the department. Applicants must meet the established nursing facility or skilled nursing level of care. This waiver does not have a waiting list.</t>
  </si>
  <si>
    <t>Home and Community Based Services - Intellectual Disabilities (ID) Waiver</t>
  </si>
  <si>
    <t>Residential Based Supported Community Living
ICF/ID (including MFP) transition</t>
  </si>
  <si>
    <t>Illinois Supportive Living Program</t>
  </si>
  <si>
    <t>10/23/2017, amended 4/1/2019</t>
  </si>
  <si>
    <t>The waiver provides for the entrance of all eligible persons. 
Participants in the Supportive Living Program (SLP) waiver must be age 65 years or older, or ages 22-64 and have a physical disability, as determined by the Social Security Administration. The SLP also offers a dementia program at specially certified providers. Any person who meets all other program requirements and displays/exhibits symptoms related to internal pathological changes in the brain that affect intellectual and social abilities severely enough to interfere with daily functioning which makes it unsafe for them to reside by themselves may be assessed for the SLP dementia program. Just like other SLP participants, dementia program participants do not require 24-hour skilled nursing care. 
Potential participants must also be screened by the State Medicaid agency (SMA) or its designee and found to be in need of nursing facility level of care and appropriate for placement with a SLP provider. 
All potential participants must be checked against two state and one national sex offender registration websites and have a tuberculin skin test in accordance with the Illinois Control of Tuberculosis Code. 
Individuals participating in the SLP waiver cannot receive services from any other Home and Community Based Services waiver. 
Potential participants must apply and be approved for Medicaid. 
Finally, individuals must have the resources to pay for the cost of room and board and to receive a personal allowance, both of which are established by the SMA. 
For participants enrolled in MCOs, State-established polices governing the selection of individuals for entrance to the waiver will remain the same as for all participants. Initial waiver eligibility will be conducted by the same entities as designated for those not enrolled in managed care and will be based on the same objective criteria. Selection of entrants does not violate the requirement that otherwise eligible individuals have comparable access to all services offered in the waiver.</t>
  </si>
  <si>
    <t>HCBS Waiver for Adults with Developmental Disabilities</t>
  </si>
  <si>
    <t>12/11/2017, amended 4/1/2019</t>
  </si>
  <si>
    <t>Individuals potentially in need of these services are enrolled in the States Prioritization of Urgency of Need for Services (PUNS) database by one of the contracted entities serving as access points. This database records demographic and clinical information regarding the individual and his/ her circumstances, services currently received, and services needed. As appropriations are available, individuals are selected for authorization for Waiver services via an automated process that focuses on the individual's needs and the family's circumstances (where applicable). Entrance to the Waiver for Adults with Developmental Disabilities of otherwise eligible applicants is deferred via this process until capacity becomes available as a result of turnover or the appropriation of additional funding by the legislature. 
The intake assessment tool and corresponding PUNS manual is available on the Operating Agency's website. 
For residential services, the State gives service priority to eligible participants according to the following priority population criteria in priority order, beginning with the most critical need: 
1) Individuals who are in crisis situations (e.g., including, but not limited to, participants who have lost their caregivers, participants who are in abusive or neglectful situations); 
2) Individuals who are wards of the Illinois Department of Children and Family Services (DCFS) and are approaching the age of 18 and individuals who are aging out of children's residential services funded by the Illinois Department of Human Services (DHS), Division of Developmental Disabilities; 
3) Individuals who reside in State-Operated Developmental Centers; 
4) Bogard class members, i.e., certain individuals with developmental disabilities who currently reside or previously resided in a nursing facility; 
5) Individuals with Intellectual Disabilities who reside in State-Operated Mental Hospitals; 
6) Individuals who reside in private ICFs/IID; and 
7) Individuals with aging caregivers. 
For home-based supports, the State gives service priority to eligible participants who have been identified as individuals who are currently not receiving any support services from the OA (except vocational rehabilitation services). Within this population, if requests exceed available capacity, the State will prioritize: 
1) Individuals whose primary caregiver is age 60 or older, but is not yet in crisis; or 
2) Individuals who have exited special education within the last five years; or 
3) Individuals who are living with only one caregiver. 
The number of individuals served each year will be based on available appropriations. New enrollees will be selected from the Prioritization of Urgency of Need For Services (PUNS) database, a database maintained by the Operating Agency of individuals potentially in need of state-funded DD services within the next five years. The selection criteria will provide for selection of individuals on several bases, including urgency of need, length of time on the database, and randomness.</t>
  </si>
  <si>
    <t>HCBS Waiver for Persons with Brain Injury</t>
  </si>
  <si>
    <t>7/1/2017, amended 6/1/2019</t>
  </si>
  <si>
    <t>There are no specific policies related to prioritization of waiver services. Persons that meet eligibility requirements are enrolled in the waiver, upon completion of the waiver application. There is no waiting list for services. 
For those individuals who are enrolled in an MCO, State-established policies governing the selection of individuals for entrance to the waiver will remain the same as for all participants. Initial waiver eligibility will be conducted by State-employed counselors as designated in the existing waiver and be based on the same objective criteria as for all. Selection of entrants does not violate the requirement that otherwise eligible individuals have comparable access to all services offered in the waiver.</t>
  </si>
  <si>
    <t>HCBS Waiver for Children who are Medically Fragile, Technology Dependent</t>
  </si>
  <si>
    <t>9/1/2017, amended 4/1/2019</t>
  </si>
  <si>
    <t>The waiver provides for the entrance of all eligible persons.</t>
  </si>
  <si>
    <t>HCBS Waiver for Persons with HIV or AIDS</t>
  </si>
  <si>
    <t>10/1/2018, amended 6/1/2019</t>
  </si>
  <si>
    <t>There are no specific policies related to prioritization of waiver services. Persons that meet eligibility requirements are enrolled in the waiver, upon completion of the waiver application. There is no waiting list for services. 
For those individuals who are enrolled in MCOs, State-established policies governing the selection of individuals for entrance to the waiver will remain the same as for all participants. Initial waiver eligibility will be conducted by State-contracted case managers as specified in the existing waiver and be based on the same objective criteria as for all. Selection of entrants does not violate the requirement that otherwise eligible individuals have comparable access to all services offered in the waiver.</t>
  </si>
  <si>
    <t>Persons with Disabilities</t>
  </si>
  <si>
    <t>7/12/2016, amended 6/26/2019</t>
  </si>
  <si>
    <t>There are no specific policies related to priorization of waiver services. Persons that meet eligibility requirements are enrolled in the waiver, upon completion of the waiver application. There is no waiting list for services. 
For those individuals who are enrolled in an MCO, State-established policies governing the selection of individuals for entrance to the waiver will remain the same as for all participants. Initial waiver eligibility will be conducted by State-employed counselors as designated in the existing waiver and be based on the same objective criteria as for all. Selection of entrants does not violate the requirement that otherwise eligible individuals have comparable access to all services offered in the waiver.</t>
  </si>
  <si>
    <t>Support Waiver for Children and Young Adults with Developmental Disabilities</t>
  </si>
  <si>
    <t>7/1/2017, amended 4/1/2019</t>
  </si>
  <si>
    <t>Children potentially in need of Waiver services are enrolled in the State’s Prioritization of Urgency of Need for Services (PUNS) database by one of the Independent Service Coordination agencies under contract with the OA serving as access points. Entrance to the Waiver of otherwise eligible applicants is deferred via this process until capacity becomes available as a result of turnover or additional funds are redirected or newly appropriated by the State legislature. 
The PUNS database records demographic and clinical information regarding the child and his or her circumstances, services currently received, and services needed. The intake assessment tool, and corresponding PUNS Manual are available on the Operating Agency’s website at http://www.dhs.state.il.us/OneNetLibrary/27897/documents/Manuals/DD%20Manuals/Appendix2-Illinois%20PUNS%20Form%20(English%20Version).pdf and http://www.dhs.state.il.us/OneNetLibrary/27897/documents/Manuals/DD%20Manuals/Illinois%20PUNS%20Manual.pdf. 
This standardized assessment tool is used by all contracted entities statewide. 
As funds are available, children are selected for authorization for Waiver services via an automated process that focuses on the child’s needs and the family’s circumstances as recorded in the PUNS database through the assessment tool. Selections are based on the urgency of need for services determined through the assessment process. Should there be more individuals in a category of need than can be selected, entry to the Waiver is offered based on the date of enrollment in PUNS.  
Entry to the Waiver may be offered to individuals, without selection from PUNS, who are determined to be in a crisis situation. The State’s guidance for determining the existence of a crisis situation is made public on the Operating Agency’s website at http://www.dhs.state.il.us/OneNetLibrary/27896/documents/By_Division/Division%20of%20DD/Community%20Emergency%20Criteria%%20Children.pdf. The initial recommendation for a crisis authorization is made by one of the Independent Service Coordination agencies under contract with the OA —the same entities that conduct PUNS assessments and enrollments. Each recommendation is reviewed by the Operating Agency. 
The OA produces monthly PUNS summary reports, as well as summary data regarding each PUNS selection. These reports are made available to the MA for its review and input.</t>
  </si>
  <si>
    <t>Residential Waiver for Children and Young Adults with Developmental Disabilities</t>
  </si>
  <si>
    <t>Enrollments are completed as capacity becomes available as a result of turnover or additional funds are redirected or newly appropriated by the State legislature. 
Entry to the Waiver is offered only to individuals who are determined to be in a crisis situation. The State’s guidance for determining the existence of a crisis situation is made public on the Operating Agency’s website at http://www.dhs.state.il.us/OneNetLibrary/27896/documents/By_Division/Division%20of%20DD/Community%20Emergency%20Criteria%%20Children.pdf. The initial recommendation for a crisis authorization is made by one of the Independent Service Coordination agencies under contract with the OA —the same entities that conduct PUNS assessments and enrollments. Each recommendation is reviewed by the Operating Agency. 
Unlike the Children’s Support Waiver, the State does not maintain a waiting list for this Waiver since out-of-home residential services are focused on only those children and adolescents who are determined to be in a crisis situation.</t>
  </si>
  <si>
    <t xml:space="preserve">Serious emotional disturbance </t>
  </si>
  <si>
    <t>Technology Assisted Waiver</t>
  </si>
  <si>
    <t>Military Inclusion
Temporary Institutional Stay</t>
  </si>
  <si>
    <t>To be eligible for the HCBS-TA Waiver, the individual must be chronically ill, medically fragile and is dependent upon a ventilator or medical device to compensate for the loss of vital body function and requires substantial and ongoing daily care by a nurse comparable to the level of care provided in a hospital setting. The individual must meet the level of care eligibility requirement for this waiver. 
The waiver provides for the entrance of all eligible persons. Kansas does not expect to establish a waiting list.</t>
  </si>
  <si>
    <t>Kansas Physical Disability Waiver</t>
  </si>
  <si>
    <t>1/1/2015, amended 3/1/2016</t>
  </si>
  <si>
    <t>WORK Program
Temporary Insitutonal Stay
Money Follows the Person (MFP)
Military Inclusion
PD Eligible Participants 16-19 years</t>
  </si>
  <si>
    <t>To be eligible for HCBS-PD waiver services, consumers must (a) be between the minimum age of 16 years and the maximum age of 64 years; (b) meet the Medicaid long term care threshold; (c) be disabled according to Social Security Disability Standards; and (d) be determined functionally eligible for PD waiver services according to the PD Uniform Assessment Instrument and threshold guide level of care score (K.A.R. 30-5-305; K.A.R. 30-5-309). In the event the disability determination does not clearly indicate a “physical disability”, the State will request additional documentation to support the individual’s disability. The documentation provided must have relevant information to support the person’s physical disability.
Entry into the waiver is based on a first-come, first-served basis for applicants determined eligible.  In the event there is a waiting list, entry is based on the time and date the assessment is completed. Responsibility for managing the witing list remains with the State (KDHE and KDADS). 
1. Consumers may supersede the waiting list if they meet any one of the following groups:  
2. Consumers transferring directly from another HCBS waiver; 
3. Consumers transferring directly from the WORK program; 
4. Applicants identified and approved as a Crisis Exceptions to the waiting list as established by Kansas Department for Aging and Disability Services/ Community Services and Program Commission (KDADS);
5. Consumers exiting a Medicaid approved nursing facility through the Money Follows the Person program, who previously gained access in this manner, will now gain access under reserve capacity;
6. Military participants and their immediate dependent family members (as defined by IRS) who have been determined program eligible may bypass waitlist upon approval by KDADS if the individual meets the following criteria:
a. A resident of Kansas or has maintained residency in Kansas as evidence by tax return or other documentation demonstrating proof of residency
 b. Must be active or recently separated (within 30 days) military personnel or dependent family members who are eligible to receive TriCare Echo
 c. Have been receiving Tricare Echo at the time of separation from the military
d. Received an honorable discharge as indicated on the DD form 214
For the purpose of the military inclusion, IRS defines immediate family as a spouse, child, parent, brother or sister of the individual in the military (IRS 1.25.1.2.2). 
All individuals are held to the same criteria when qualifying for a crisis exception as in accordance with statewide policies and guidelines.</t>
  </si>
  <si>
    <t>Home and Community Based Services for the Frail Elderly</t>
  </si>
  <si>
    <t>1/1/2015, amended 3/1/2017</t>
  </si>
  <si>
    <t>Military Inclusion
Temporary Institutional Stay
Money Follows the Person (MFP)</t>
  </si>
  <si>
    <t>To be eligible for HCBS-FE waiver services, participants (a) must be 65 years of age (b) meet the Medicaid long term care threshold; and (c) be determined functionally eligible for HCBS/FE waiver services according to the state approved HCBS/FE Functional Eligibility Instrument (FEI) and threshold guide level of care score (K.A.R. 30-5-305; K.A.R. 30-5-309).
Entry into the waiver is based on a first-come, first-served basis for applicants determined eligible.  In the event there is a waiting list, entry is based on the time and date the assessment is completed. Responsibility for managing the waiting list remains with the State (KDHE and KDADS). 
Participants may supersede the waiting list process if they fall into one of the following groups:
- Participants transferring directly from another HCBS waiver;
- Participants exiting a Medicaid approved nursing facility through the Money Follows the Person (MFP) program, who previously gained access in this manner, will gain access under reserve capacity;
- Military participants and their immediate dependent family members (as defined by IRS) who have been determined program eligible may bypass waitlist upon approval by KDADS if the individual meets the following criteria:
  a. A resident of Kansas or has maintained residency in Kansas as evidence by tax return or other documentation demonstrating proof of residency
  b. Must be active or recently separated (within 30 days) military personnel or dependent family members who are eligible to receive TriCare Echo
  c. Have been receiving Tricare Echo at the time of separation from the military
  d. Received an honorable discharge as indicated on the DD form 214
For the purpose of the military inclusion, IRS defines immediate family as a spouse, child, parent, brother or sister of the individual in the military (IRS 1.25.1.2.2).</t>
  </si>
  <si>
    <t>Serious Emotional Disturbance (SED) Waiver</t>
  </si>
  <si>
    <t>4/1/2017, amended 1/1/2019</t>
  </si>
  <si>
    <t>Military exception</t>
  </si>
  <si>
    <t>The Operating Agency does not have a waiting list for the SED waiver. A waiting list is not anticipated to be put in place. If a waiting list should occur, entrance parameters would be defined at that time with input from stakeholders and providers. Entrance to the waiver is determined by clinical (functional) and financial eligibility with the State of Kansas currently enrolling all eligible participants. The State of Kansas has legislative authority to request increased capacity if the number of applicants exceeds the approved number of eligible.</t>
  </si>
  <si>
    <t>Once the child has received a diagnosis of ASD they must also meet the level of care (functional) eligibility guidelines utilizing the state approved functional eligibility instrument. Entrance to the waiver is determined on a first come first serve basis. The date and time request for waiver services received at KDADS will be the determining factor. The number of eligible entrants into the program is limited to the number of waiver capacity allowed by funding. 
The Autism Program Manager maintains a statewide "Proposed Recipient List" of those children who have a diagnosis of ASD, request Autism Waiver services, and have completed the necessary form indicating the name of the child, diagnosis, address, date of birth, phone number, and name of parent/guardian.  The form can be faxed, mailed, or emailed to the Autism Program Manager where it will be date/time stamped. The date/timed stamped and/or faxed date/time will be the determining factor for the first come first serve policy. The "Proposed Waiver Recipient" list is being utilized to determine when a child will be offered services as HCBS/Autism slot becomes available. When a slot becomes available, the Autism Program Manager will send a letter to the family using the address on file notifying them of the available position. The family is given two weeks to respond to the letter informing the Program Manager if they would like to continue with the eligibility process. If the Program Manager does not receive a response they will reach out by phone confirming receipt of the letter and the parents choice. If the parent indicates they would like to pursue the Autism Waiver the Program Manager will notify the contracted functional assessor that an assessment is needed. Families are given a notice of action (NOA) if the child is found either functionally eligible or functionally ineligible. The NOA also contains appeal rights.
The Autism waiver consists of a continued interest list and does not have a waiting list. The State does not serve in excess of the allotted 65 at any point in time.</t>
  </si>
  <si>
    <t>Developmental Disabilities Waiver Program</t>
  </si>
  <si>
    <t>7/1/2016, amended 1/1/2019</t>
  </si>
  <si>
    <t>Mi Via - ICF/IDD Renewal Waiver</t>
  </si>
  <si>
    <t>10/1/2015, amended 4/15/2017</t>
  </si>
  <si>
    <t>Medically fragile
Autism
Developmental disability
Intellectual disability</t>
  </si>
  <si>
    <t>Individuals are allocated to the waiver on a statewide basis in chronological order by date of waiver registration. In addition, individuals can be offered an expedited allocation  if the DDSD Crisis Referral Review Team determines a crisis situation exists and the individual meets the criteria in the DDSD crisis policy.  The DDSD crisis policy states that a person not receiving waiver services may be allocated immediately if s/he is in the following situations:  released from incarceration, under court order or homeless.  The individual, who meets eligibility criteria, and who is under court order to the Department of Health, Developmental Disabilities Supports Division, may be offered an expedited allocation or may be served using other funding resources. The individual has the choice to receive ICF waiver or other available funding.  
When funding becomes available based on appropriations from the New Mexico Legislature, a registrant receives a letter of interest. At that time, the individual selects either institutional care or Home and Community-Based Services (HCBS). After an individual selects HCBS, an individual is offered a choice of Mi Via or another HCBS waiver if they choose not to self-direct. 
New Mexico will enroll individuals who have an allocation based upon the criteria specified, up to the approved unduplicated users and contingent upon appropriations from the Legislature to cover the costs of services.
If a participant finds that their needs cannot be met in the Mi Via Self-Directed Waiver, they may request to transition to the traditional Developmental Disabilities or Medically Fragile Waivers.
New Mexico will have sufficient funds to serve both transfers from the Developmental Disabilities and Medically Fragile Waivers contingent upon appropriations from the Legislature to cover the costs of services.</t>
  </si>
  <si>
    <t>Medically Fragile Renewal Waiver</t>
  </si>
  <si>
    <t>7/1/2016, amended 7/1/2019</t>
  </si>
  <si>
    <t>It is the policy of the DOH/DDSD MFW program to consider all applications to the MFW, but only applicants who meet the Pre-Assessment Screening Tool determination and who are deemed potentially eligible are placed on the Central Registry. As stated in Appendix B-1-b, to be eligible for the MFW, an applicant/recipient must meet the level of care required for medical fragility and for admission to an ICF/IID and meet all other applicable financial and non-financial eligibility requirements. Regulations are found at 8.100.130 NMAC and 8.290.400 NMAC. The MFW does not have a waiting list. Waiver allocations occur on a monthly basis. 
The process for the selection of entrants to the waiver is: 
1. Individual completes and submits an application. At this point, he/she can apply for ICF/IID placement, the MFW or both. 
2. If the individual checked the box on the application for the MFW, a pre-assessment determination is completed to make sure the individual has a developmental disability and a medically fragile condition (this is considered a screening and is not determination of eligibility). At this point, LOC is NOT assessed and eligibility is NOT confirmed. If the individual does not have a developmental disability or does not have a medically fragile condition, he/she is referred to a more appropriate resource and closed on the Central Registry. If the individual does have a developmental disability and a medically fragile condition, then he/she is placed on the Central Registry until an opening on the MFW becomes available. 
3. Once funding becomes available on the MFW, an allocation letter is sent to the next individual at the top of the Central Registry by date of application. At this point, the individual is offered the choice between the MFW and ICF/IID placement again but also given the choice to select the Mi Via Waiver for self-direction of HCBS. If the individual picks the MFW, then the eligibility determination process begins for both medical/clinical and financial criteria. Eligibility is not confirmed at this point. 
4. For the individual that selects the MFW, the completed LOC packet is submitted to the TPA Contractor for verification of clinical/medical eligibility and the family works with ISD to approve financial eligibility. Once both are approved, the individual is officially eligible - the family and case manager then proceed to the service planning phase.</t>
  </si>
  <si>
    <t>Acquired Brain Injury Waiver</t>
  </si>
  <si>
    <t>Eligible applicants will be selected for waiver entrance based on the date of their waiver application.  If waiver capacity is not adequate for all eligible applicants, individuals will be selected for waiver entrance based on the date of their waiver application and their category of need, with individuals requiring emergency services receiving preference over individuals who require non-emergency services.</t>
  </si>
  <si>
    <t>Home and Community Based Waiver</t>
  </si>
  <si>
    <t>The waiver provides for the entrance of all eligible members until maximum capacity is reached.</t>
  </si>
  <si>
    <t>Supports for Community Living waiver</t>
  </si>
  <si>
    <t>3/1/2017, amended 7/1/2018</t>
  </si>
  <si>
    <t>Emergency Need</t>
  </si>
  <si>
    <t>As long as capacity exists, eligible applicants will be selected for waiver entrance based on the date of their waiver application.  If waiver capacity is not adequate for all eligible applicants, individuals will be selected for waiver entrance based on the date of their waiver application and their category of need, with individuals in crisis meeting criteria for emergency need receiving preference.</t>
  </si>
  <si>
    <t>Model Waiver II</t>
  </si>
  <si>
    <t>Reserve for Money Follows the Person</t>
  </si>
  <si>
    <t>For an individual to qualify for the Model Waiver II, they would have to meet the Level of Care in the Nursing Facility Regulation 907 KAR 1:022, be ventilator dependent at least 12 hours a day and not exceed 16 hours a day as specified in the 907 KAR 1:595 and the program manual. The Model II waiver provides for the entrance of all eligible members up to the approved allowable maximun number of unduplicated participants.</t>
  </si>
  <si>
    <t>Michelle P.  Waiver</t>
  </si>
  <si>
    <t>As long as capacity exists, eligible applicants will be selected for waiver entrance base on the date of their waiver application.</t>
  </si>
  <si>
    <t>Adult Day Health Care (ADHC) Waiver</t>
  </si>
  <si>
    <t>7/1/2017, amended 12/1/2018</t>
  </si>
  <si>
    <t>LDH is responsible for the ADHC Request for Services Registry (RFSR). Individuals who wish for their names to be placed on the ADHC RFSR shall contact the toll-free telephone number maintained by the long term care access contractor. 
Adult Day Health Care (ADHC) Waiver opportunities shall be offered to individuals on the RFSR pursuant to priority groups. The following groups shall have priority for ADHC Waiver opportunities, in the order listed: (1) individuals with substantiated cases of abuse or neglect referred by Adult Protective Services (APS) who without ADHC Waiver services, would require institutional placement to prevent further abuse and neglect; (2) individuals who have been discharged after a hospitalization within the past thirty (30) days that involved a stay of at least one night; (3) individuals admitted to or residing in a nursing facility who have Medicaid as the sole payer source for the nursing facility stay, with the intent that they be discharged to the community; and (4) all other eligible individuals on the RFSR, by date of first request for services. 
If an applicant is determined to be ineligible for any reason, the next individual on the RFSR is notified as stated above and the process shall continue until an individual is determined eligible. An ADHC Waiver opportunity is assigned to an individual when eligibility is established and the individual is certified.</t>
  </si>
  <si>
    <t>Residential Options Waiver (ROW)</t>
  </si>
  <si>
    <t>Community Choices (CC) Waiver</t>
  </si>
  <si>
    <t>Expedited Community Choices Waiver Opportunities
Reserved for Persons Diagnosed with ALS</t>
  </si>
  <si>
    <t>Children's Choice (CC) Waiver</t>
  </si>
  <si>
    <t>20 Children's Choice Waiver Opportunities will be available to children who participate in the Money Follows the Person (MFP) Rebalancing Demonstration.</t>
  </si>
  <si>
    <t>Title 50 PUBLIC HEALTH -MEDICAL ASSISTANCE Part XXI. Home and Community Based Services Waivers, Subpart 9. Children's Choice Chapter 111. Eligibility §11101. Waiver Availability 
The order of entry is (needs based)from a statewide waiting list known as the Request for Services Registry (RFSR) arranged by date of application, age and needs assessment for Developmentally Disabled (DD) waiver services, with the exception of the 20 CC Waiver opportunities that are available to children who participate in the Money Follows the Person (MFP) Rebalancing Demonstration. 
As enacted through R.S. 28:827 Act No. 286 of the 2010 Regular Legislative Session, any active duty member of the armed forces who has been temporarily assigned to work outside of Louisiana and any member of his/her immediate family who was qualified for and was receiving Louisiana Medicaid Waiver services for individuals with developmental disabilities at the time they were placed on active duty will be eligible to receive the next available waiver opportunity upon the individual's resumed residence in Louisiana.</t>
  </si>
  <si>
    <t>Supports Waiver</t>
  </si>
  <si>
    <t>In accordance with Title 50 PUBLIC HEALTH- MEDICAL ASSISTANCE Part XXI. Home and Community Based Services Waivers, Subpart 5. Supports Waiver. 
The Intellectual/Developmental Disabilities Requests for Services Registry (IDD RFSR), hereafter referred to as “the registry,” is the list that documents and maintains the person’s name and protected request date for waiver services. A person’s protected request date for any OCDD waiver is the date of the first face-to-face interview in which he/she applied for waiver services and is determined eligible for developmental disabilities services by the entry unit. 
OCDD waiver opportunities shall be offered based on the following priority groups: 
1. Individuals living at Pinecrest Supports and Services Center or in a publicly operated ICF-DD when it was transitioned to a private ICF-DD through a cooperative endeavor agreement (CEA facility), or their alternates. Alternates are defined as individuals living in a private ICF-DD who will give up the private ICF-DD bed to an individual living at Pinecrest or to an individual who was living in a publicly operated ICF-DD when it was transitioned to a private ICF-DD through a cooperative endeavor agreement (CEA facility). 
Individuals requesting to transition from Pinecrest are awarded a slot when one is requested, and their health and safety can be assured in an OCDD waiver. This also applies to individuals who were residing in a state operated facility at the time the facility was privatized and became a Cooperative Endeavor Agreement (CEA) facility. 
2. Individuals on the registry who have the highest level of need and the earliest registry date shall be notified in writing when a funded OCDD waiver opportunity is available and that he/she is next in line to be evaluated for a possible waiver assignment. 
Once an eligible individual is identified, the case management agency will conduct person centered discovery activities and two needs-based assessments. SW opportunities will be offered to individuals age 18 or older, or their alternates age 18 or older, based on the results of the two needs based assessments and the person centered planning discussion. The plan of care, with the needs-based assessments will be validated by the LGE through the required in-home visit for all initial waiver recipients. Individuals who disagree with the OCDD waiver offered as a result of the needs-based assessments and person centered planning process may appeal the waiver offer decision through the OCDD appeals process. 
Funded waiver opportunities will only be allocated to individuals who successfully complete the financial eligibility and medical certification eligibility process required for waiver certification. 
As enacted through R.S. 28:827 Act No. 286 of the 2010 Regular Legislative Session, any active duty member of the armed forces who has been temporarily assigned to work outside of Louisiana and any member of his/her immediate family who was qualified for and was receiving Louisiana Medicaid Waiver services for individuals with developmental disabilities at the time they were placed on active duty will be eligible to receive the next available waiver opportunity upon the individual's resumed residence in Louisiana. 
Medicaid’s data contractor has responsibility for maintenance of the IDD Request for Services Registry (the registry). Offers are made for persons on the registry by the Medicaid data contractor based upon the above stated policies and procedures and as written in B-3-f. Also, BHSF/MPSW has oversight of the data contractor’s role in maintaining the registry according to policy. In addition, monthly meetings are held between the Medicaid data contractor, OCDD, and BHSF/MPSW to review and to assure adherence to these regulations along with equitably and fairness in allocations and distributions of waiver opportunities.</t>
  </si>
  <si>
    <t>Coordinated System of Care (CSoC) Severely Emotionally Disturbed (SED) Children's Waiver</t>
  </si>
  <si>
    <t>7/1/2017, amended 11/01/2018</t>
  </si>
  <si>
    <t>Mental illness
Serious emotional disturbance</t>
  </si>
  <si>
    <t>The OBH does not have a waiting list for the CSoC waiver. A waiting list is not anticipated to be put in place. If a waiting list should occur, entrance parameters would be on a first-come, first serve basis.</t>
  </si>
  <si>
    <t>Home and Community Based Waiver for Persons with Physical Disabilities</t>
  </si>
  <si>
    <t>1/1/2018, amended 1/1/2018</t>
  </si>
  <si>
    <t>Eligibility for the Home and Community Based Waiver for the Physically Disabled is determined by the combined efforts of the DHCFP, ADSD, and the DWSS (Division of Welfare and Supportive Services). These three State agencies work collaboratively to determine eligibility. This is the same process as with Nevada’s other Home and Community Based Waivers. 
ADSD case managers gather data and evaluate applicants or recipients to ensure they meet and maintain a level of care for admission into a nursing facility, have a waiver service need and would require placement in a nursing facility in the near future (30 days or less) if HCBS or other supports were not available. The DHCFP performs a disability determination. 
Referrals come from many different means to include family members, providers, hospitals, nursing facilities, non-profit organizations, and recipients themselves. They are all evaluated and placed on the waitlist by priority. The waitlist priority is as follows: 
1. Applicants currently in a nursing facility and desiring discharge. 
2. Applicants who require assistance or are dependent or some combination of both in all three areas of eating, bathing, and toileting as identified on the LOC screening. 
3. Applicants who require assistance or are dependent or some combination of both in 5 or more of the following ADLs as identified on the LOC screening: 
Medication Administration 
Special Needs 
Bed Mobility 
Transferring 
Dressing 
Eating and Feeding 
Hygiene 
Bathing 
Toileting 
Locomotion 
4. Applicants who are not in priority 1, 2, or 3. 
The operating agency is responsible for management of the wait list and allocation of available slots. 
The DHCFP monitors the unduplicated count of recipients being served year to date, including current open and closed cases using monthly reports sent to the DHCFP Central Office by the ADSD. 
The DHCFP Health Care Coordinators (HCC) review a retrospective sample, about 25%, of initial packets to ensure the packet is complete for entrance onto the waiver. This review includes: 
The Home and Community Based Services Waiver Eligibility Status Form is complete; 
A Nursing Facility Level of Care (LOC) screening indicating the applicant meets a minimum of 3 functional deficits; 
There is agreement between the LOC, Plan of Care (POC), and the Comprehensive Social Health Assessment (CSHA); 
Individualized goals are identified on the POC; 
Health and Safety risks are identified on the POC; At least 1 ongoing waiver service is identified on the POC; All needs (Waiver and State Plan) are identified on the POC; 
The Forms Acknowledgement is signed, initialed, and dated by the recipient or designated representative;
The Statement of Understanding (SOU) is signed, initialed, and dated by the recipient or designated representative; 
A disability determination has been completed by the DHCFP. 
Findings of these packet reviews are prepared quarterly and sent to ADSD quality assurance specialist for inclusion in the quarterly quality management meeting. The DHCFP staff attends the quality management meeting and provides feedback to the ADSD regarding packet review findings. Data gathered is incorporated into the evidentiary report and corrective action plans as appropriate. 
The DWSS validates that the applicant/recipient is eligible for Medicaid waiver services using institutional income and resource guidelines.</t>
  </si>
  <si>
    <t>HCBS Waiver for Individuals with Intellectual and Developmental Disabilities</t>
  </si>
  <si>
    <t>101/18</t>
  </si>
  <si>
    <t>When an individual makes a request to be placed on the waiver and there are no waiver slots available, the Regional Center will add the individual to the waiver waitlist and notify the DHCFP of the waitlist placement through an Eligibility Status Form. 
The waitlists are prioritized: 
Priority 1 = current resident of an ICF/IID; 
Priority 2 = applicants at risk of institutionalization due to a loss of their current support system or in a crisis situation; and 
Priority 3 = all other applicants deemed appropriate for waiver services. Available slots are first given to those deemed priority 1 or 2. If there are no priority 1 or 2 applicants on the waitlist, available slots are then given to those deemed priority 3. 
All three Regional Centers meet on a monthly basis to discuss the waiver waitlist as a whole to ensure available slots are filled in a timely manner. Each ADSD Regional Center maintains a waitlist for Waiver funding.</t>
  </si>
  <si>
    <t>7/1/2015, amended 4/1/2019</t>
  </si>
  <si>
    <t>Eligibility for the Home and Community-Based Waiver for the Frail Elderly is determined by the combined efforts of the DHCFP, the ADSD, and the DWSS. These three State agencies work collaboratively to determine eligibility. This is the same process as with Nevada’s other Home and Community Based Waivers. 
The ADSD case managers gather data and evaluate applicants or recipients to ensure they are 65 years of age or older, meet and maintain a level of care for admission into a nursing facility, have a waiver service need and would require placement in a nursing facility in the near future (30 days or less) if HCBS or other supports were not available. 
Referrals come from many different means to include family members, providers, hospitals, nursing facilities, non-profit organizations, and recipients themselves. They are all evaluated and placed on the waitlist by priority. The waitlist priority is as follows: 
• Applicants currently in an acute care or NF and desiring discharge; 
• Applicants with the highest LOC score indicating greatest functional deficits; 
• Applicants requiring services due to a crisis or emergency such as a significant change in support system; 
• Applicants transitioning from another waiver; 
• Applicants with a terminal illness; or 
• Applicants requiring at least minimal essential personal care assistance (bathing, toileting, and eating) as defined by Nevada Revised Statutes (NRS) 426.723. 
The operating agency is responsible for management of the wait list and allocation of available slots. 
The DHCFP monitors the unduplicated count of recipients being served year to date, including current open and closed cases using monthly reports sent to the DHCFP Central Office by the ADSD. The DHCFP Health Care Coordinators (HCC) review a retrospective sample, about 25%, of initial packets to ensure the packet is complete for entrance onto the waiver. This review includes: a) nursing facility level of care criteria is met; b) there is a waiver service need; c) financial eligibility established or pending with the DWSS; and the applicant has been informed of their right to participate in the development of the plan of care (POC) using the person centered approach with the support systems, friends, family of their choice involved. 
Findings of these packet reviews are prepared quarterly and sent to the ADSD quality assurance specialist for inclusion in the quarterly quality management meeting. The DHCFP staff attends the quality management meeting and provide feedback to the ADSD regarding packet review findings. Data gathered is incorporated into the evidentiary report and corrective action plans as appropriate. 
The DWSS validates that the applicant/recipient is eligible for Medicaid waiver services using institutional income and resource guidelines.</t>
  </si>
  <si>
    <t>Waiver for the Frail Elderly</t>
  </si>
  <si>
    <t>NH Developmental Disabilities Waiver 2016-2021</t>
  </si>
  <si>
    <t>NH Acquired Brain Disorder Waiver 2016-2021</t>
  </si>
  <si>
    <t>The State's process for handling applications and enrolling waiver participants is articulated in State Administrative Rule He-M 517, found at http://www.gencourt.state.nh.us/rules/state_agencies/he-m500.html and is as follows: 
Pursuant to He-M 517.03
 (a)  Based on availability of funds, home and community-based care shall be available to any individual who:
(1)  Is found to be eligible for services by an area agency pursuant to He-M 503.05, He-M 510.05 or He-M 522.03;
(2)  Pursuant to He-M 517.08 (a), has also been determined by the bureau to be eligible under He-M 503.05, He-M 510.05 or He-M 522.03;
(3)  Is found to be eligible for Medicaid by the department of health and human services pursuant to He-W 602.04 through 690, as applicable;
(4)  Has one of the following:
a.  A developmental disability that requires at least one of the following:
1.  Services on a daily basis for:
i.  Performance of basic living skills;
ii.  Intellectual, physical, or psychological development and well-being;
iii.  Medication administration and instruction in, or supervision of, self-medication by a licensed medical professional; or
iv.  Medical monitoring or nursing care by a licensed professional person;
2.  Services on a less than daily basis as part of a planned transition to more independence; or
3.  Services on a less than daily basis but with continued availability of services to prevent circumstances that could necessitate more intrusive and costly services; or
b.  An acquired brain disorder that requires skilled nursing or skilled rehabilitative services on a daily basis; and
(5)  Agrees to make the appropriate payment toward the cost of care as specified in He-W 654.
 (b)  The bureau shall deny services through the home and community-based care waiver if it determines that the provision of services will result in the loss of federal financial participation for such services.
The State ensures that all applicants are treated consistently across the state by ensuring that the elements of the rules noted above are followed by all ten area agencies and the BDS.  This is done through maintenance and oversight of a statewide web-based waiting list registry, review of eligibility determination materials done as part of the Waiver level of care and prior authorization processes and through review of ABD Waiver service agreements upon initial entry to the waiver and ongoing.
Waitlist prioritization is based on the level of the individual’s need relative to needs of other individuals on the waiting list.  
Waiting List prioritization is outlined in He-M 522.15 as follows:
The State uses its detailed Administrative Rule, He-M 522 to articulate processes for selection and enrollment of participants and requires consistent and appropriate application of processes related to enrollment, eligibility and waiting list management.  
Selection of entrants to the waiver is in accordance with He-M 522, the state's administrative rule governing eligibility for services, and He-M 517, the state's administrative rule governing waiver services. These regulations can be found online at:http://www.gencourt.state.nh.us/rules/state_agencies/he-m500.html
Waitlist prioritization is based on the level of the individual’s need relative to needs of other individuals on the waiting list.
 State Administrative Rule He-M 522 defines eligibility for Acquired Brain Disorder:
 (a)  “Acquired brain disorder” means a disruption in brain functioning that:
(1)  Is not congenital or caused by birth trauma;
(2)  Presents a severe and life-long disabling condition which significantly impairs a person’s ability to function in society;
(3)  Occurs prior to age 60; 
(4)  Is attributable to one or more of the following reasons:
a.  External trauma to the brain as a result of:
   1.  A motor vehicle incident; 
   2.  A fall; 
   3.  An assault; or 
   4.  Another related traumatic incident or occurrence;
b.  Anoxic or hypoxic injury to the brain such as from: 
   1.  Cardiopulmonary arrest; 
   2.  Carbon monoxide poisoning; 
   3.  Airway obstruction; 
   4.  Hemorrhage; or 
   5.  Near drowning;
c.  Infectious diseases such as encephalitis and meningitis;
d.  Brain tumor;
e.  Intracranial surgery;
f.  Cerebrovascular disruption such as a stroke;
g.  Toxic exposure; or
h.  Other neurological disorders, such as Huntington’s disease or multiple sclerosis, which predominantly affect the central nervous system; and
(5)  Is manifested by:
a.  Significant decline in cognitive functioning and ability; and/or
b.  Deterioration in: 
   1.  Personality; 
   2.  Impulse control; 
   3.  Judgment; 
   4.  Modulation of mood; or 
   5.  Awareness of deficits.
State Administrative Rule He-M 517 defines the requirements and procedures for qualifying for Medicaid-covered home and community-based care waiver services. 
Pursuant to He-M 522.15  Allocation of Funds for Current and Future Individual Service Requests.
(a)  All services covered by He-M 522 shall be provided to the extent that funds for this purpose are available and appropriated to the bureau by the Legislature.
(b)  For each applicant found eligible for Medicaid home- and community-based services, the area agency shall seek funding upon completion of the preliminary recommendation process pursuant to He-M 522.08. Unless the area agency makes a request for advanced crisis funding pursuant to (k)-(m) below, the bureau, subject to He-M 522.15 (a), shall allocate funding within 90 days of the preliminary service recommendation or within 90 days of start date requested by the individual or guardian, whichever is later.
(c)  For individuals who are already receiving Medicaid home- and community-based care services, if additional services are needed, the area agency shall request such funding and, subject to He-M 522.15 (a), the bureau shall approve it within 90 days of amendment of the individual service agreement or within 90 days of the start date requested by the individual, whichever is later, unless the area agency makes a request for advanced crisis funding pursuant to (k)-(m) below.
(d)  Each area agency shall maintain a projected service needs list for:
  (1)  Individuals who:
    a.  Are newly eligible;
    b.  Do not require services currently; and
    c.  Will need services later within the current or following fiscal years; and
  (2)  Individuals who:
    a.  Are receiving services; and
    b.  Will need additional services later within the current or following fiscal years.
(e)  Each area agency shall maintain a wait list for those individuals for whom funding is not available in accordance with (a) above and who:
  (1)  Do not qualify for services under (k)-(m) below; and
  (2)  Either:
 a.  Do not receive services but need and are ready to receive services; or
 b.  Currently receive services and need and are ready to utilize additional services.
(f)  Each area agency shall include the following information on its wait list and projected service needs list: 
  (1)  The name and date of birth of the individual; 
  (2)  The diagnosis that identifies the individual’s acquired brain disorder,  
  (3)  A brief description of the individual’s circumstances and the services he or she needs;   
  (4)  The type and amount of services received, if any; 
  (5)  A preliminary estimate of cost; 
  (6)  The date by which services are needed; and 
  (7)  The date the individual’s name went on the wait list or projected service needs list.
(g)  Each area agency shall report to the bureau quarterly:
  (1)  On the wait list pursuant to (e) above; and 
  (2)  On the projected service needs list pursuant to (d) above.
(h)  To access the wait list funds appropriated for a given fiscal year, the area agency shall submit to the bureau a single list with the names of:
  (1)  All individuals on its wait list; and
  (2)  Those individuals on the projected service needs list who will be ready to receive services in that fiscal year.
(i)  In submitting its list pursuant to (h) above, the area agency shall prioritize each individual’s standing on the list by determining the individual’s urgency of need based on the following factors:
  (1)  Current type or level of services does not provide the assistance and environment to meet all the individual’s needs;  
  (2)  Declining health of the caregiver; 
  (3)  Declining health of the individual; 
  (4)  Individual with no day services while living with a caregiver; 
  (5)  Individual’s low safety awareness;   
  (6)  Individual’s behavioral challenges; 
  (7)  Individual’s involvement in the legal system; 
  (8)  Individual living in or at risk of going to an institutional setting; 
  (9)  Significant regression in individual’s overall skills such that the individual’s level of independence is diminished; and 
  (10)  Length of time on the wait list as compared to others.
(j)  In maintaining its wait list and projected service needs list, the area agency shall exclude those circumstances where funds might be needed to cover additional expenditures, such as cost-of-living or other wage and compensation increases. 
(k)  For individuals eligible for Medicaid home- and community-based care services or currently receiving such services, an area agency shall request advanced crisis funding to provide services without delay when there are no generic or area agency resources available and an individual is experiencing a significant life change pursuant to (l) below.
(l)  An individual shall be considered to be experiencing a significant life change if he or she is: 
  (1)  A victim of abuse or neglect pursuant to He-E 700 or He-M 202; 
  (2)  Abandoned and homeless; 
  (3)  Without a caregiver due to death or incapacitation; 
  (4)  At significant risk of physical or psychological harm due to decline in his or her medical or behavioral status; or 
  (5)  Presenting a significant risk to his or her own or the community’s safety due to involvement with the legal system.
(m)  To demonstrate the need for advanced crisis funding, the area agency shall submit to the bureau, in writing, a detailed description of the individual’s circumstances and needs and a proposed budget.
(n)  The bureau shall review the information submitted by the area agency and approve advanced crisis funding if it determines that one of the conditions cited in (l) above applies to the individual’s situation.
(o)  For each request an area agency makes for funding individual services, the bureau shall make the final determination on the cost effectiveness of proposed services.</t>
  </si>
  <si>
    <t>NH In Home Supports Waiver for Children with Developmental Disabilities: 2016 --&gt; 2020</t>
  </si>
  <si>
    <t>1/1/2016, amended 5/10/2017</t>
  </si>
  <si>
    <t>Selection of entrants to the waiver is in accordance with He-Ms 503, the state's administrative rule governing eligibility for services, 524 the state's administrative rule governing In Home Supports waiver services, and 517, the state's administrative rule governing waiver services. 
State Administrative Rule He-M 503 defines eligibility for Developmental Services as follows: “Developmental disability” means “developmental disability” as defined in RSA 171-A:2, V, namely, “a disability:
(a)  Which is attributable to an intellectual disability, cerebral palsy, epilepsy, autism or a specific learning disability, or any other condition of an individual found to be closely related to an intellectual disability as it refers to general intellectual functioning or impairment in adaptive behavior or requires treatment similar to that required for persons with an intellectual disability; and
(b)  Which originates before such individual attains age 22, has continued or can be expected to continue indefinitely, and constitutes a severe disability to such individual’s ability to function normally in society.”
State Administrative Rule He-M 524 defines eligibility for In Home Supports and establishes minimum standards for the provision of medicaid-covered home- and community-based personal care and other related supports and services that promote greater independence and skill development for a child, adolescent, or young adult who:
(a)  Has a developmental disability;
(b)  Has significant medical or behavioral challenges as determined pursuant to He-M 524.03 (a)(3) and (4) a.; and
(c)  Lives at home with his or her family.
State Adminnistrative Rule He-M 517 defines the requirements and procedures for qualifying for medicaid-covered home and community-based care waiver services. 
The State ensures that all applicants are treated consistently across the state by ensuring that the elements of the rules noted above are followed by all ten area agencies and the BDS.  This is done through review of eligibility determination materials done as part of the Waiver level of care and prior authorization processes and through review of In Home Supports Waiver service agreement upon in initial entry to the waiver and on-going.</t>
  </si>
  <si>
    <t>Choices for Independence Waiver Renewal: 2017---&gt;2022</t>
  </si>
  <si>
    <t>The waiver provides for the entrance of applicants who are found eligible though the eligibility requirements identified in RSA 151-E:3 and in State Administrative Rule He-E 801.  Enrollment is effective as soon as the eligibility process is completed and the applicant is found eligible.  The requirements for the waiver program are as follows:
An individual shall be eligible to receive CFI services if he or she meets all of the following requirements:
Submits a signed and dated application to the department;
Is at least 18 years of age; 
Has been determined financially eligible as either categorically needy or medically needy; 
Meets the clinical eligibility requirements for nursing facility care in RSA 151-E:3, I(a), namely, the person requires 24-hour care for one or more of the following purposes, as determined by registered nurses appropriately trained to use an assessment instrument and employed by the department, or a designee acting on behalf of the department:  
a. Medical monitoring and nursing care when the skills of a licensed medical professional are needed to provide safe and effective services;  
b.  Restorative nursing or rehabilitative care with patient-specific goals;  
c.  Medication administration by oral, topical, intravenous, intramuscular, or subcutaneous injection, or intravenous feeding for treatment of recent or unstable conditions requiring medical or nursing intervention; or  
d.  Assistance with 2 or more activities of daily living involving eating, toileting, transferring, bathing, dressing, and continence; 
Requires the provision of at least one CFI waiver service, as documented in the identified needs list, and receives at least one CFI waiver service at least monthly;
Is determined by a qualified medical professional employed or designated by the department to require CFI waiver services that can be provided at a cost that is the same as, or lower than, the Medicaid cost of nursing facility services; and
Has chosen, or whose legal representative has chosen, by signing the application in (1) above, CFI services as an alternative to institutional care.
Pursuant to 42 CFR 441.301 (b)(1)(iii) and (b)(6), eligibility shall be restricted to individuals who meet the target population criteria approved by CMS for this program and who, without the services provided by the program, would otherwise require institutional placement in a long term care nursing facility as described in He-E 802, and not services provided in a hospital, an institution for mental diseases (IMD) as defined in 42 CFR 435.1010, or an intermediate care facility for the mentally retarded (ICF/MR) as defined in 42 CFR 440.150.
While receiving care as a resident in a nursing facility, an individual shall not be eligible for coverage of CFI Waiver services
An individual shall not be considered to be a resident of a nursing facility if he or she is a CFI participant who is admitted to a nursing facility on a temporary basis for treatment or care for an acute episode.
For those CFI participants who are receiving short-term inpatient care in a hospital or nursing facility, the following shall apply: 
CFI Waiver services shall not be provided while the participant is in the facility, except for services that have been prior authorized for the purpose of enabling the participant to transition back to his or her community; and 
The participant�s clinical eligibility shall be maintained until such time that an eligibility redetermination is conducted in accordance with He-E 801 and the participant is determined ineligible.
Eligibility Determination. 
(a)  The department shall make the clinical eligibility determination of the applicant as follows:
(1)  A qualified medical professional employed or designated by the department shall: 
a.  Conduct an on-site, face-to-face visit with the applicant; 
b.  Perform a clinical assessment of the applicant; and 
c.  Develop a list of identified needs with the applicant;
(2)  The applicant shall sign the following:
a.  The identified needs section of the assessment, indicating his or her agreement or disagreement with the identified needs; 
b.  A consent for participation in the CFI program, including whether or not he or she has a preference of a case management agency;
c.  An authorization for release of information; and
d.  An authorization for release of protected health information;
(3)  Pursuant to RSA 151-E:3, IV, if the department is unable to determine an applicant clinically eligible based on the assessment in (a) above, the department shall send notice to the applicant and the applicant�s licensed practitioner(s), as applicable, requesting additional medical information within 30 calendar days of the notice and stating that the failure to submit the requested information will impede processing of the application and delay service delivery;
(4)  Within the 30 day period in (3) above, if the requested information is not received, the department shall send a second notice to the applicable licensed practitioner(s), with a copy to the applicant,  as a reminder to provide the requested information by the original deadline;  
(5)  Upon request from the treating licensed practitioner within the 30 day period in (3) above, the department shall extend the deadline in (3) above for a maximum of 30 days if the practitioner states that he or she has documentation that supports eligibility and will provide it within that time period; and
(6)  If the information required by (3) above is not received by the date specified in the notice, or as extended by the department in accordance with (5) above, the applicant shall be determined to be clinically ineligible. 
(b)  For each applicant who meets the clinical eligibility requirements, a qualified medical professional employed or designated by the department shall estimate the costs of the provision of home-based services by identifying medical and other services, including units, frequencies, and costs, that would meet the needs identified in the assessment in (a)(1) above in order to determine if services that meet the applicant�s needs can be provided at a cost that is the same as, or lower than, the Medicaid cost of nursing facility services, pursuant to He-E 801.03(a)(6), and does not exceed the cost limits described in this waiver. 
(c)  The applicant shall be determined eligible for the CFI program if it is determined that the applicant meets the financial eligibility requirements described in He-W 600, the clinical eligibility requirements of He-E 801, and the other eligibility requirements in He-E 801
(d)  Upon a determination of eligibility, the applicant or his or her legal representative shall be sent an approval notice, including:
(1)  The name and contact information of the case management agency and case manager chosen by the applicant or assigned to the applicant by the department, if available at the time of the notice; and
(2)  The eligibility start date.
(e)  Upon a determination of ineligibility, because the applicant does not meet eligibility requirements or because required information is not received pursuant to (a)(6) above, the applicant or his or her legal representative shall be sent a notice of denial, including:
(1)  A statement regarding the reason and legal basis for the denial; 
(2)  Information concerning the applicant�s right of appeal pursuant to He-C 200, including the requirement that the applicant has 30 calendar days from the date of the notice of denial to file such an appeal; and
(3)  An explanation that an applicant who is denied services and who chooses to appeal this denial pursuant to He-C 200 shall not be entitled to Medicaid payments for CFI services pending the appeal hearing decision.</t>
  </si>
  <si>
    <t>The State uses its detailed Administrative Rule, He-M 503 to articulate processes for selection and enrollment of participants and requires consistent and appropriate application of processes related to enrollment, eligibility and waiting list management.  
The State ensures that all applicants are treated consistently across the state by ensuring that the elements of the rules noted above are followed by all ten area agencies and the BDS.  This is done through maintenance and oversight of a statewide web-based waiting list registry, review of eligibility determination materials done as part of the Waiver level of care and prior authorization processes and through review of DD Waiver service agreements upon initial entry to the waiver and ongoing.
Waitlist prioritization is based on the level of the individual’s need relative to needs of other individuals on the waiting list.  
Selection of entrants to the waiver is in accordance with He-M 503, the state's administrative rule governing eligibility for services,  and He-M 517, the state's administrative rule governing waiver services. These regulations can be found online at:http://www.gencourt.state.nh.us/rules/state_agencies/he-m500.html
State Administrative Rule He-M 503 defines eligibility for Developmental Services as follows: “Developmental disability” means “developmental disability” as defined in RSA 171-A:2, V, namely, “a disability:
(a)  Which is attributable to an intellectual disability, cerebral palsy, epilepsy, autism or a specific learning disability, or any other condition of an individual found to be closely related to an intellectual disability as it refers to general intellectual functioning or impairment in adaptive behavior or requires treatment similar to that required for persons with an intellectual disability; and
(b) Which originates before such individual attains age 22, has continued or can be expected to continue indefinitely, and constitutes a severe disability to such individual’s ability to function normally in society.”
State Administrative Rule He-M 517 defines the requirements and procedures for qualifying for medicaid-covered home and community-based care waiver services. 
The State ensures that all applicants are treated consistently across the state by ensuring that the elements of the rules noted above are followed by all ten area agencies and the BDS.  This is done through review of eligibility determination materials done as part of the Waiver level of care and prior authorization processes and through review of DD Waiver service agreements upon initial entry to the waiver and ongoing.
Waiting List prioritization is outlined in He-M 503.13 as follows:
  He-M 503.13  Allocation of Funds.
(a)  Pursuant to RSA 171-A:1-a, I, services shall be provided in such a manner that:
(1)  For individuals in school and already eligible for services from the area agencies, funds shall be allocated within 90 days prior to the individual graduating with a regular high school diploma in accordance with the requirements of Ed 306.27, or exiting the school system at age 21, or earlier, so that any new or modified services needed are available and provided upon such school graduation or exit;
(2)  For newly found eligible adults, the period between the time of completion of a basic service agreement and the allocation by the department of the funds needed to carry out the services required by the service agreement shall not exceed 90 days; and
(3)  For individuals already receiving services who experience significant life changes as described in (h) below, the period of time for initiation of new services shall not exceed 90 days from the amendment of the service agreement except by mutual agreement between the area agency and the individual specifying a time limited extension. 
(b) Allocation of funds shall be handled by the area agencies and the bureau through the following processes:
(1)  Wait list in compliance with (a) above;
(2)  Electronic wait list registry database; and
(3)  Advanced crisis funding.
(c)  Each area agency shall maintain a wait list for those individuals who need and are ready to receive services currently but for whom funding is not available.
(d)  For individuals who are already receiving services, the area agency shall place such individuals’ names on the wait list if:
(1)  They require a different service; or
(2)  Their status has changed.
(e)  The area agency shall document its wait list by entering the following information into the electronic wait list registry database at https://services.nhleads.org/:
(1)  Name and date of birth of the individual;
(2)  The diagnosis that identifies the individual’s developmental disability pursuant to He-M 503.02 (n);
(3)  The individual’s category of service, identified as either:
a.  Developmental services;
b.  Acquired brain disorder services; or
c.  In-home support services;
(4)  A brief description of the individual’s circumstances and the reasons for the request;
(5)  The type of services currently received, if any;
(6)  An initial cost estimate of the services requested;
(7)  The date by which services are needed;
(8)  The date the individual’s name went on the wait list;
(9)  The date on which, and the reasons for which, the individual’s name is taken off the wait list; and
(10)  The date when the individual began to receive the services for which his or her name had been put on the wait list.
(f)  To access the wait list funds appropriated for a given fiscal year, the area agency shall complete the allocation module of the wait list registry by prioritizing each individual’s urgency of need based on the following factors:
(1)  Advanced age of the family caregiver;
(2)  Advanced age of the individual;
(3)  Declining health of the family caregiver;
(4)  Declining health of the individual;
(5)  Sole caregiver with no other supports in the home;
(6)  High work demands of the family caregiver;
(7)  Family caregiver responsible for others in the family needing care;
(8)  Individual with no day services while living with a family caregiver;
(9)  Individual’s low safety awareness;
(10)  Individual’s behavioral challenges;
(11)  Individual’s involvement in the legal system;
(12)  Individual living in or at risk of going to an institutional setting;
(13)  Individual needing long-term employment funding to maintain his or her job after completing employment training;
(14)  Significant regression in individual’s overall skills such that the individual’s level of independence is diminished; or
(15)  Length of time on the wait list as compared to others.
(g)  In completing the wait list registry the area agency shall exclude those circumstances where funds might be needed to cover additional expenditures, such as cost-of-living or other wage and compensation increases.
(h)  An area agency shall request advanced crisis funding from the bureau to provide services without delay when there are no generic or area agency resources available and an individual is experiencing a significant life change such that he or she is:
(1)  A victim of abuse and neglect pursuant to He-E 700 or He-M 202;
(2)  Abandoned and homeless;
(3)  Without a caregiver due to death or incapacitation;
(4)  At significant risk of physical or psychological harm due to decline in his or her medical or behavioral status;
(5)  In need of necessary residential services that are no longer the legal responsibility of DCYF or LEA
(6)  Presenting a significant risk to community safety; or
(7)  In need of long-term employment funding to maintain his or her job.
          (i)  To demonstrate the need for advanced crisis funding the area agency shall submit to the bureau, in writing, a detailed description of the individual’s circumstances and needs, a proposed budget, and the assessments and evaluations required in He-M 503.05 (a) (1) and He-M 503.09 (d).
           (j)  The bureau shall review the information submitted by the area agency and approve advanced crisis funding if it determines that one of the conditions cited in (i) above applies to the individual’s situation and the individual’s name has been entered into the wait list registry.
          (k)  The bureau shall utilize funds from statewide individual vacancies in order to finance services that are approved pursuant to (j) above.
          (l)  For each request an area agency makes for funding individual services, the bureau shall make the final determination on the cost effectiveness of proposed services.</t>
  </si>
  <si>
    <t>HCBS Waiver for Aged and Adults and Children with Disabilities</t>
  </si>
  <si>
    <t>8/1/2016, amended 8/1/2018</t>
  </si>
  <si>
    <t>Comprehensive Developmental Disabilities Services waiver</t>
  </si>
  <si>
    <t>6/1/2017, amended 5/1/2018</t>
  </si>
  <si>
    <t>Autism
Developmental disabilities
Intellectual disabilities</t>
  </si>
  <si>
    <t>Persons who meet eligibility criteria as defined in Nebr. Rev. St. 83-1205 will be assessed for waiver and financial eligibility and placed on a wait list. The date used to establish a person's placement on the waiting list is the date of application from which eligibility for developmental disabilities in Nebraska was originally established.  Persons remain on the waiting list until a waiver slot has been assigned to them for use, the Legislature appropriates special funds to serve a specific class of people, they withdraw from the list, or they become ineligible for the waiver.  Waiver dollars are not used for the assessments that are done prior to placing an individual on the waiting list. 
If there is a change in a person's need they may contact the Division of Developmental Disabilities and request that an assessment of an emergency situation be completed.  Persons who meet an emergency situation shall be prioritized highest on the waiting list.  An emergency situation is an immediate crisis due to caregiver death, homelessness or other situations that threaten the life and safety of the individual and the emergency cannot be resolved in another way. Emergencies are defined by the following criteria: 
1.   Homelessness: the person does not have a place to live or is in imminent danger of losing their home and has no resources/money to secure housing.  
2.   Abusive or neglectful situation: the person is experiencing or is in imminent risk of physical, sexual or emotional abuse or neglect in the person’s present living situation. 
3.   Danger to self or others: the person's behavioral challenge is such that the person is seriously injuring/harming self or others in their home, or is in imminent danger of doing so.
4.   Loss of primary relative caretaker due to caretaker death or the caretaker is in need of long term services and support themselves.
Once the maximum number of unduplicated participants is reached in each waiver year, no additional participants will be enrolled.</t>
  </si>
  <si>
    <t>Traumatic Brain Injury</t>
  </si>
  <si>
    <t>Nebraska has not had a waiting list for the Traumatic Brain Injury Waiver and is not expected to require a waiting list due to available slots. In the event that a waiting list is necessary, regulations found at 480 NAC 5 outline the priority criteria. Priority is assigned in the following order: 
(1) Needs in domains which define NF level of care are so severe that the health and welfare of the client are jeopardized, but the needs could safely be met with immediate waiver services; 
(2) Family/caregivers are in a crisis/high stress situation; 
(3) No informal support network is available to meet identified needs; 
(4) Inappropriate out-of-home placement is being planned; 
(5) No other program is available to meet the needs identified in the referral; 
(6) Support services are required to allow the client to return home (e.g., a Medicaid-eligible recipient is ready to be discharged from a hospital); 
(7) A client with an identified waiver service need lacks access to resources to meet needs in domains which define NF level of care AND waiver eligibility is the only method of obtaining Medicaid eligibility; and/or 
(8) A client with an identified waiver service need of Assistive Technology and Supports or Home Modification lacks access to resources to meet these specific needs AND waiver eligibility is the only method of addressing the identified needs.</t>
  </si>
  <si>
    <t>DD Day Services Waiver for Adults</t>
  </si>
  <si>
    <t>3/1/2017, amended 11/1/2017</t>
  </si>
  <si>
    <t>Transition of Individuals from Other Waivers
Emergency
Transitioning Youth from Special Education services.</t>
  </si>
  <si>
    <t>Persons who meet eligibility criteria as defined in Nebr. Rev. St. 83-1205 will be assessed for waiver and financial eligibility and placed on a wait list. The date used to establish a person's placement on the waiting list is the date of application from which eligibility for developmental disabilities in Nebraska was originally established.  Persons remain on the waiting list until a waiver slot has been assigned to them for use, the Legislature appropriates special funds to serve a specific class of people, they withdraw from the list, or they become ineligible for the waiver.   Waiver dollars are not used for the assessments that are done prior to placing an individual on the waiting list. 
If there is a change in a person's need they may contact the Division of Developmental Disabilities and request that an assessment of an emergency situation be completed.  Persons who meet an emergency situation shall be prioritized highest on the waiting list.  An emergency situation is an immediate crisis due to caregiver death, homelessness or other situations that threaten the life and safety of the individual and the emergency cannot be resolved in another way. Emergencies are defined by the following criteria: 
1. Homelessness: the person does not have a place to live or is in imminent danger of losing their home and has no resources/money to secure housing.  
2. Abusive or neglectful situation: the person is experiencing or is in imminent risk of physical, sexual or emotional abuse or neglect in the person’s present living situation. 
3. Danger to self or others: the person's behavioral challenge is such that the person is seriously injuring/harming self or others in their home, or is in imminent danger of doing so.
4. Loss of primary relative caretaker due to caretaker death or the caretaker is in need of long term services and support themselves.
Once the maximum number of unduplicated participants is reached in each waiver year, no additional participants will be enrolled.</t>
  </si>
  <si>
    <t>Children’s Waiver</t>
  </si>
  <si>
    <t>4/1/2017, amended 4/1/2019</t>
  </si>
  <si>
    <t>Disabled (physical)
Disabled (other)
Brain injury
HIV/AIDS
Medically fragile
Technology dependent
Autism
Developmental disability
Intellectual disability
Mental illness
Serious emotional disturbance</t>
  </si>
  <si>
    <t>Crisis Slots (10% of OMH and OCFS SED)
Children transitioning and/or eligible for the former Children’s Medically Fragile ICF-IID waiver
Children transitioning and/or eligible for the former Children’s I/II or B2H MF waiver
Children transitioning and/or eligible for the former the B2H DD waiver</t>
  </si>
  <si>
    <t>The Children’s waiver provides enrollment for eligible children who must be under 21 years of age, require the level of care provided in a nursing facility, ICF/IID or hospital, and be capable of being cared for in the community if provided with HCBS under this waiver. 
Enrollment is based on first come first served if there is no waiting list. If no Waiver slots are available, all children will be placed on a wait list. While on the wait list, the Community eligible Medicaid applicant's needs are managed through other services until there is an opening in the waiver. Once referred to Health Home, the Health Home is responsible for ensuring that the child is eligible under the Waiver. If a child is in crisis and waiver services would divert an institutionalization or waiver services would reduce the length of a current institutionalization, then the child is eligible for a reserved crisis waiver slot based upon notification of the availability of a crisis slot from NYSDOH. NYSDOH will manage the wait list for any Family of One child who cannot receive Medicaid services until there is a waiver slot for the child. 
It is not anticipated that Health Homes will have a waitlist.</t>
  </si>
  <si>
    <t>TBI waiver renewal</t>
  </si>
  <si>
    <t>9/1/2017, amended 4/10/2019</t>
  </si>
  <si>
    <t>Each Regional Resource Development Center (RRDC) conducts community outreach activities. In addition, the Money Follows the Person Program, through its outreach program informs individuals and families of available community resources including the Traumatic Brain Injury waiver. 
The most common referral sources are: self-referral or family member, hospital/nursing home discharge planners, out of state facilities, Licensed Home Care Service Agencies (LHCSA), social or day health care programs or a Local District Office for Social Services (LDSS). 
The individual must provide medical documentation of Traumatic Brain Injury (TBI) from a hospital, rehabilitation facility, neuropsychologist, neurologist or other qualified professional. During the intake process the RRDS makes a preliminary assessment of the individual's eligibility. 
Applicants must be determined eligible for Medicaid services that support community based long term care services and must meet nursing facility level of care (NFLOC) criteria due to their traumatic brain injury. The RRDS informs the applicant that a Level of Care (LOC) evaluation is required. 
The Uniform Assessment System-NY (UAS-NY) provides a comprehensive assessment of the individual’s health status, preferences, care needs, functional status and cognitive functioning and determines if the applicant meets the criteria for nursing home level of care. The individual must be assessed to need nursing home level of care as a direct result of the Traumatic Brain Injury. The assessment must be dated within 90 calendar days of the Notice of Decision (NOD) effective date and be completed by UAS-NY trained assessors and signed by a Registered Professional Nurse. Other professionals (e.g. social worker, case manager) may contribute to the assessment. In instances where the NFLOC score does not result in an eligibility determination, the assessment of the TBI population may be further enhanced by the addition of a subsequent clinical assessment or evaluation which focuses on cognitive and functional deficits, including the IADL challenges outlined above, mood disorders, and balance concerns. A second UAS-NY assessment may be completed by an approved UAS-NY assessor, who may also be the RRDC Nurse Evaluator. Should the second assessment fail to support NFLOC, the applicant may seek additional clinical evaluation via specialists with expertise in TBI disability and/or cognitive deficit examinations. The clinical evaluation must demonstrate evidence of neurocognitive, behavioral and/or functional deficits on physical examination or diagnostic testing and/or meet DSM-5 criteria for major neurocognitive disorder. 
The individual must elect to participate in the TBI waiver program by signing a Freedom of Choice Form, and there must be available resources to assure the health and welfare of the individual within the community. An individual may only apply in one region at a time and cannot effectuate multiple referrals to regional offices. 
The applicant chooses a Service Coordinator (SC) from a list of approved providers in the region to assist applicant in developing their initial service plan and establishing eligibility for waiver services. A service plan is developed by the SC in conjunction with the applicant. This plan of care describes the medical and other services (regardless of funding source) to be furnished, the frequency and duration of the service, and the type of provider who will furnish each service. The service plan and all supporting documentation is submitted to the RRDS for review and approval. 
The applicant is determined eligible for waiver services as of the effective date of the Notice of Decision (NOD) issued by the RRDC. The NOD is issued upon approval of an Initial Service Plan (ISP) signed by the applicant, Service Coordinator/Service Coordination Supervisor, court appointed guardian (if applicable) and anyone designated by the applicant to participate in the development of the service plan along with the approved application packet. Necessary services must be in place and the services must be sufficient to reasonably ensure the welfare of the individual. The ISP must describe why the individual is at risk of nursing home placement without the services of the waiver and indicate how available supports and services identified in the plan support the health and welfare of the potential participant. The participant must actively participate in the waiver services identified in their service plan.</t>
  </si>
  <si>
    <t>NYS OPWDD Comprehensive Renewal Waiver</t>
  </si>
  <si>
    <t>3/31/2016, amended 7/1/2019</t>
  </si>
  <si>
    <t>Individuals moving from Developmental Centers and Intermediate Care Facilities</t>
  </si>
  <si>
    <t>OPWDD's waiver capacity is allocated and managed on a statewide basis. OPWDD receives funding through legislative appropriation, which includes resources for existing services and for new or expanded services. OPWDD's HCBS waiver is constructed to ensure a sufficient number of HCBS opportunities to maximize the number of individuals served through available state appropriation during each funding cycle. HCBS enrollment levels are calculated to approximate the number of new HCBS enrollments that could be afforded by anticipated legislative appropriation. 
Individuals seeking supports and services from OPWDD may request entry in OPWDD's system from many points including approaching the local Regional Office directly or a provider agency. The Regional Offices assists individuals who indicate a need for services by utilizing OPWDD's tools for assessing individual needs and service planning. This process includes the determination of developmental disability and Level of Care evaluation process outlined in Appendix B-6 (f) as well as the development of a Preliminary Individualized Service Plan (see Appendix D for more information). Once eligibility for OPWDD services is established, individuals are provided with opportunities for supports and services that meet the individual’s needs and valued outcomes (as a first step) and then resources (including HCBS waiver services) are identified and offered thereafter to meet those needs. 
This individualized planning and delivery process maintains each person’s access to local, state, and federal programs, while subordinating eligibility and funding decisions to choices determined through the person-centered planning process. These efforts ensure the provision of sustainable supports and services for individuals across the full continuum of needs and challenges. 
If, through this person-centered planning process, an individual chooses to apply for HCBS waiver services, the individual must first meet the following criteria for enrollment: 
1. Have an intellectual disability or a developmental disability in accordance with the definition found at New York State Mental Hygiene Law Section 1.03 (22), 
2. Be Medicaid eligible, 
3. Be eligible for ICF/DD level of care. Please see the section describing the Level of Care evaluation process. 
4. Reside in an appropriate living arrangement (and/or be residing in an appropriate living arrangement once enrolled in the HCBS waiver) as per OPWDD's waiver regulations. 
The process for waiver enrollment is then coordinated and facilitated through the individual's local regional office. 
In accordance with OPWDD's CMS approved waiver (2009-2014), OPWDD continues to prioritize participant needs on a statewide basis as follows: 
Priority 1: Any of the following (i.e., emergencies): 
--Abusive or neglectful situation constituting imminent risk of harm --Imminent danger to self --Imminent danger to others --Homeless or in imminent danger of becoming homeless 
Priority II: Any of the following (i.e., urgency/emergency prevention) 
--Aging or failing health of caregiver/no alternate caregiver available --Living situation presents a significant risk of neglect or abuse --Medical/physical condition requires care not available in present situation --Presents an increasing risk to self or others --Affected by court or legislative mandate requiring residential placement 
Priority III: This priority group includes all who present a need but there is no danger to the health and safety of the individual or his/her caregiver (i.e. considered not urgent). Factors to consider include: 
--Compatibility of the individual with available services
--Compatibility with the other individuals in a shared living arrangement --Relative need for supports for daily living</t>
  </si>
  <si>
    <t>Nursing Home Transition &amp; Diversion Medicaid  waiver</t>
  </si>
  <si>
    <t>NHTD waiver provides supported community-based long term services to Medicaid eligible seniors and individuals with physical disabilities, aged eighteen (18) years or older, who require a nursing facility level of care. Accordingly, participants must be determined financially eligible for Medicaid services, and medically in need of a nursing facility level of care.  
Assurance of participant choice is integral to the 1915(c) HCBS waiver program. Therefore, if eligible, an individual must choose and then sign the applicable forms to participate in the waiver program.  Entrance to the waiver is further based on completion of a service plan, signed by the applicant, that satisfactorily addresses all identified applicant resources available to address applicant needs in order to be safely and appropriately cared for in a community setting. Applicants are enrolled in the NHTD program only when all necessary services are in place, and the health and welfare of the individual can reasonably be assured.</t>
  </si>
  <si>
    <t>Community Alternatives Program for Children</t>
  </si>
  <si>
    <t>3/1/2017, amended 1/1/2018</t>
  </si>
  <si>
    <t>Emergency
Money Follows the Person
Military</t>
  </si>
  <si>
    <t>Due to similar acuity needs of individuals applying for participation in the waiver, this waiver arranges for service consideration on a first-come first-serve basis. 
The State will reserve 50 slots per waiver year to meet the needs of individuals transitioning into the waiver program utilizing money follows the person, are determined to meet the established priority list (emergency waiver need) or is a displaced military family member.  The State will also use a methodology referred to as borrowed against slot management which allows the temporary overage of slot capacity for a temporary period of time until a slot becomes available. 
Individuals meeting specific criteria shall be prioritized for immediate consideration of waiver participation. If there is not an available slot or reserved slots are at its maximum, the individual shall be placed first in line on an existing statewide waitlist. Prioritization criteria apply to individuals meeting the following: 
a. Individuals transitioning from a facility with Money Follows the Person (MFP) designation.
b. Individuals transitioning from a facility utilizing services of community transition. 
c. Eligible CAP beneficiaries who are transferring to another county or case management entity. 
d. Previously eligible CAP beneficiaries who are transitioning from a short-term rehabilitation placement within 90 calendar days of the placement. 
e. Individuals identified at risk by their local Department of Social Services (DSS) who have an order of protection by Child Protective Service (CPS) for abuse, neglect or exploitation, and the CAP program is able to mitigate risk; or 
f. Medicaid beneficiaries with active Medicaid who are temporary out of the State due to a military assignment of their primary caregiver. 
g.     Individuals who were receiving personal care-type services through private health insurance plan and the policy is terminating. 
The following items must be in place prior to waiver entrance: 
• Service Request Form to determine basic level of care eligibility
• Availability of a waiver slot and assignment of a waiver slot
• Coordinated service/transition plan 
The CAP IT system receives referral for individual interested in participating in the waiver. When a referral is made, a service request form is completed to determine eligibility for level of care. If eligibility is determined, and there are no available slots (assigned or reserved, when appropriate), the individual is placed on a waitlist. Data analytic is able to separate the waittime to reflect county specific, agency specific and statewide. The State Medicaid Agency utilizes the data of the CAP IT system to track waiver slot utilization statewide, to ensure established utilization limits are maintained as well as to track demographic of the referrals and approval, population universe and wait time.  Each appointed case management entity must adopt the State Medicaid Agency’s Waiting List Policy in approving, accepting and processing referrals.  
Transfer Policy:
The case manager or care advisor shall coordinate the transfer of an eligible waiver beneficiary to another county, agency or program within 30 calendar days upon a request. Each case manager or care advisor of their respective county or agency shall coordinate the seamless transfer to prevent gaps in service provisions. 
The following steps must be completed prior to the transition: 
The following steps must be completed prior to the transfer: 
1. The identification of the waiver beneficiary’s anticipated start date of service;
2. A completed coordinated transition plan between provider agencies; 
3. A written narrative of how to plan for the health, safety and well-being of the beneficiary;
4. A transfer request to e-CAP to have record electronically transferred to the receiving county;
5. A confirmed appointment for a home visit by the receiving entity to assess the home environment identifying any health and welfare concerns and planning for mitigation and safety; and
6. An update service plan that informs of the start on the first date of service provisions. 
If the beneficiary is aging out of CAP/C 
The case management entity shall assist a CAP beneficiary three months prior to their 21st birthday with completing the following:
• The development of a comprehensive adult transition plan.
Coordination activities shall include: 
• A. conference between both entities to derive a comprehensive transition plan that outlines timelines and case management needs; 
• B. the transferring entity to provide a breakdown of case management utilization activities to ensure appropriate case management time to manage the beneficiary’s need by the new entity; 
• C. an established date to conduct a home visit by the receiving entity to assure health, safety and well-being as well as to review the service plan to determine accuracy and need for revision;  
• D. consultation with the CAP waiver beneficiary and primary caregiver to provide policy information about the new case management entity.  
• E. Transfer of the electronic record to the receiving entity at least 10 days prior to the transfer. 
The State Medicaid agency will assessment the remaining case management hours and the utilization of the case management hours by the referring case management agency before  An assessment of case final approval of the transfer is granted. This process is necessary to ensure the health, safety and well-being of the waiver beneficiary in terms of access to ongoing case management services. 
To coordinate the transition of children’s Medicaid to adult Medicaid at age 17.75, the case manager or care advisor will assist the family to file a Medicaid application 90 days prior to the 18th birthday to ensure appropriate Medicaid eligibility prior to the 18th birthday. 
For CAP beneficiaries transferring to a different county: 
A. conference between both counties to derive a comprehensive transfer plan that outlines timelines and case management needs; 
B. The case manager or care advisor of the transferring county shall coordinate the transfer with the case manager or the care advisor of the receiving county at least 30 calendar days prior to the anticipated transfer. 
C. The case managers or care advisors of the transferring and receiving counties shall discuss and plan for the health, safety and well-being of the waiver beneficiary. 
D. The electronic health record is transferred to the receiving county at least 10 business days prior to the transfer. 
E. The case manager or care advisor of the receiving county shall arrange for a home visit to assess the home ironment to identify any health and welfare concerns to plan for mitigation and safety. 
F. The case manager or care advisor shall coordinate the provision of services to start on the first date of the transfer into the receiving county. 
A transferring waiver beneficiary is considered under the priority category and is guaranteed a slot in the receiving county, agency or program. Waiver participation will continue under the current Medicaid eligibility until the next Medicaid certification period (Medicaid eligibility and waiver annual reassessment). 
Waiver beneficiary requesting to transfer from one case management entity to another and the case management utilization rate is near the maximum allowable or the newly requested case management entity has a waiver compliance a score of 89% or less, the waiver beneficiary will be provided education and consultation of what this means and how these issues may cause concern with health, safety and well-being.  Education will also be provided about the possibility that the transfer may not be to grant as a result current performance issues or over the maximum utilization limits.   Close monitoring of utilization of case management hours will be carefully analyzed to ensure appropriate use. When data from the CAP IT system identifies inappropriate use of case management time, a root cause analysis will be conducted to validate misappropriation. If evidence warrants misappropriate a corrective action plan will be implement to request Medicaid reimbursement for the miss use of management hours.</t>
  </si>
  <si>
    <t>North Carolina Innovations</t>
  </si>
  <si>
    <t xml:space="preserve">No </t>
  </si>
  <si>
    <t>CAP/C Age Out
Military
Emergencies
MFP / DI</t>
  </si>
  <si>
    <t>Individuals who seek services funded through the NC Innovations waiver will be served on a first come -first serve basis. 
Screening for Potential Waiver Eligibility: Individuals make application for the NC Innovations waiver by contacting the PIHP.  The intake screening process is intended to be the preliminary determination of an individual’s potential eligibility for services based on the waiver eligibility criteria (See B:1-b) and need for waiver services.   The screening process consists of a comprehensive clinical review inclusive of the administration of the the NC Innovations Risk /Support Needs Assessment (or designated tool), to determine whether the waiver can meet the individual’s needs.  If health and/or safety risks are identified, the PIHP will review the assessments and make a determination as to whether the individual’s needs can be met on the waiver.  Written notification of the outcome of this assessment will be provided to the individual. 
Individuals determined to be potentially eligible for the waiver are placed on the Registry of Unmet Needs, if waiver funding is not available. 
Reserved Capacity: When reserved capacity is available, individuals who meet the criteria for reserved capacity slots will have access to these slots. 
Reserved capacity for emergency needs: Individuals who present with emergency needs are offered entrance to the waiver ahead of other individuals to the extent that reserved capacity is available.  A clinical team, inclusive of at least one of the following: medical director (psychiatrist) or the IDD clinical director and a minimum of one developmental disability specialist, assesses the emergency situation.     A person is considered to have emergency needs when the individual meets the following eligibility criteria and no other service systems can meet the identified need:  The individual is at significant, imminent risk of serious harm which is documented by a professional and meets one or more of the following criteria: (1) The primary caregiver(s)/support system is/are not able to provide the level of support necessary to meet the person’s exceptional behavioral and exceptional medical needs  and documented risk issues . (2) The issue(s)  related to the  child’s disability  has/have  been determined by the County Department of Social Services to result in imminent risk of coming into custody of the agency (3) The individual requires protection from confirmed abuse, neglect or exploitation as documented by the Department of  Social Services 
Reserved capacity for transition of individuals from CAP-C when the participant ages out of the waiver and meets, but does not exceed, the eligibility criteria for this waiver: The reserve figure is based on historical numbers of participants that have transitioned and projected population growth. If reserved capacity is not available, individuals who are transitioning will be prioritized for entrance to the waiver based on non-reserved criteria. 
Reserved capacity for Money Follows the Person (MFP) / De-institutionalization (DI): When reserved capacity is available, individuals who meet the criteria for Money Follows the Person / NC Innovations and choose to receive home and community-based services will receive priority consideration for these reserved slots. If reserved capacity is not available, individuals will be prioritized for entrance to the waiver based on non-reserved criteria. The Money Follows the Person grant is slated to expire 1/1/2019. When the MFP grant expires, individuals will be transitioned out of institutional setting utilizing De-institutionalization Slots (DI) 
Reserved capacity for military transfers: Capacity is reserved for individuals who were on a comparable 1915 (c) waiver in another state whose family was transferred to North Carolina for military service or were receiving Innovations waiver services prior to family transferring to another state and have now returned to North Carolina. 
Reserved capacity for (B)(3) Innovations Look-A-Like services. 
Non Reserved Capacity: Potentially eligible participants will be allocated waiver funding based on their date of application and their placement in priority ranking resulting from the equitable distribution of waiver funding among the sub divisions of the waiver region based on population.  If a specific sub division has no referrals, the unused waiver slots will be reallocated among remaining sub divisions of the NC Innovations region based on equitable distribution of the individuals waiting.</t>
  </si>
  <si>
    <t>TBI Waiver</t>
  </si>
  <si>
    <t>Emergencies
Money Follows the Person</t>
  </si>
  <si>
    <t>Medicaid Waiver for Home and Community Based Services</t>
  </si>
  <si>
    <t>4/1/2017, amended 7/1/2018</t>
  </si>
  <si>
    <t>Case managers assess the need for services through a comprehensive assessment. Prior approval is required for the following services: environmental modification, specialized equipment, adult residential care, transitional care, extended personal care services, supervision, community transition services, chore services in excess of $200 per month, and for homemaker services when the participant is living with a capable person or provider. Cost proposals for environmental modification and specialized equipment are reviewed to assure that preliminary costs do not exceed the individual cost limit. 
Once eligibility is determined, the applicant must choose an enrolled service provider(s). Entrance into the Waiver occurs, once all eligibility criteria have been met, and the service provider is authorized. With the exception of the services described above, case managers authorize Waiver services without prior approval from the Department. The Department currently does not have a waiting list for the Home and Community Based Services Waiver. 
In the event projections would reflect a potential waiting list, either due to restricted capacity levels or appropriation shortfalls, the Department will require the case managers to seek prior approval for a Waiver slot. The Department would approve services on a first come/first serve basis once a pre-approval package, reflecting that eligibility criteria has been met, is forwarded to the State.</t>
  </si>
  <si>
    <t>Children's Hospice</t>
  </si>
  <si>
    <t>7/1/2018, amended 7/1/2018</t>
  </si>
  <si>
    <t>(pending approval from CMS) Applications of possible waiver participants, requesting Hospice services, along with a letter from their Primary Physician stating the current primary diagnosis is of a life limiting nature of possibly less than one year, will be accepted by the Department. If all components are together a Nursing Home Level of Care will be completed. If approved, family will indicate which Hospice agency they wish to work with, and a letter confirming the diagnosis of the primary physician will be obtained from the Hospice physician. If it is determined the possible participant has a need that the services can assist with, the Hospice Agency will assign the participant to a Hospice Case Manager within the appropriate area, and one of family's choice. A mutually agreed upon meeting will take place with the Program Manager completing introductions if family is requesting. 
The selection of who is on the waiver will be "first come first served".</t>
  </si>
  <si>
    <t>Until the waiver cap is reached, the eligible families are enrolled on a first-come, first-served basis.  When the cap is reached, a waiting list is established based on time of waiver slot request.</t>
  </si>
  <si>
    <t>Traditional IID/DD Home and Community Based Services Waiver</t>
  </si>
  <si>
    <t>“Common slots” are slots, minus the reserved slot capacity. Common slots are available to eligible participants on a first-come, first-served basis. Reserved slots are assigned, based on the categories defined in the waiver. When the waiver cap, including both common and reserved slots is reached, a waiting list will be maintained based on the date of request of service. If the reserved capacity for 'Emergency' has been exhausted, applicants whose situation meets the definition for 'Emergency' will be given priority when slots become available. 
As long as common slots are available, participants have access to all wavier services that are based on their need. Once the common slots have been utilized, reserved slots are available (infant development, Individual Employment, Emergency). Applicants wishing to access the waiver at this point will need to meet one of those three categories and the regular eligibility criteria for the waiver. If applicant does not meet the reserved slot criteria, they will be placed on a wait list until common slots are available.</t>
  </si>
  <si>
    <t>North Dakota Medicaid Waiver for Medically Fragile Children</t>
  </si>
  <si>
    <t>6/1/2016, amended 7/1/2018</t>
  </si>
  <si>
    <t>The policy for admission to the waiver is 585-05-25 of the Children with Medically Fragile Needs program. Within this policy it states a child must be Medicaid eligible, must pass the Nursing Home Level of Care, and receive a minimum score on the Level of Need Criteria with Family Viewpoint. Families also must have a need for a waiver service not including case management.
 A Level of Need determination score, would be obtained from Primary Physician for children who have passed the Level of Care. This form will be scored by the primary physician of the child and would look at care elements within the following areas: overall care, skin/physical management, metabolic, GI/feeding, urinary/kidney, neurological, respiratory, and vascular. The family viewpoint is completed by the family and may cover: daily schedule, areas child needs assistance (dressing, eating) out of home doctor-therapy sessions per day/ list of daily medications – how they are administered, how often do you need to call doctors during the day, and how may visits to the ER due to child’s conditions, number of children in the home, any special needs of other children, parents work schedule, supports within the home and any other important details regarding the care of child and family. this is scored as either sent in or not. The child with the highest score will be placed on top of the waiting list. The higher the score would indicate the child the more needs. 
The Program Manager or Case Manager will work with the family in the development of the case plan and the individualized waiver authorization. Finally once the authorization is approved through the Central Office, the family may begin to work with Fiscal Agent to complete the process of hiring their employees or selecting vendors for the service authorization.</t>
  </si>
  <si>
    <t>Care coordination
Day habilitation
Residential habilitation
Respite
Supported employment</t>
  </si>
  <si>
    <t>Chore
Environmental modifications
Intensive active treatment
Meals
Nursing oversight and care management
Specialized medical equipment
Transportation</t>
  </si>
  <si>
    <t>Chore
Intensive active treatment
Transportation</t>
  </si>
  <si>
    <t>Adult day services
Care coordination
Respite</t>
  </si>
  <si>
    <t>Chore
Environmental modifications
Meals
Residential supported living Services
Specialized medical equipment and supplies
Specialized private duty nursing
Transportation</t>
  </si>
  <si>
    <t>Adult day services
Care coordination
Day habilitation
Residential habilitation
Respite
Supported employment</t>
  </si>
  <si>
    <t>Chore
Environmental modifications
Intensive active treatment
Meals
Residential supported living services
Specialized medical equipment
Specialized private duty nursing
Transportation</t>
  </si>
  <si>
    <t>Chore
Environmental modifications
Intensive active treatment
Meals
Nursing oversight and care management
Specialized medical equipment
Specialized private duty nursing
Transportation</t>
  </si>
  <si>
    <t>Traumatic Brain Injury (TBI) Waiver</t>
  </si>
  <si>
    <t>7/1/2015, amended 7/1/2017</t>
  </si>
  <si>
    <t>When the capacity for individuals served by the TBIW program is reached, applicants for TBIW services are placed on a Managed Enrollment List (MEL). Upon application, financial eligibility must be determined prior to medical eligibility.  Applications for entry to the program will be processed based on the date/time of their request for medical eligibility determination as capacity becomes available. Those determined both financially and medically eligible will be placed on the MEL if a funded slot is not available.
MFP and Take me Home applicants are not subject to the same MEL requirements which requires an TBIW funded slot be available. They may access a slot immediately as long as a slot ear marked for MFP or TMH is available in Waivers Years 4 and 5.</t>
  </si>
  <si>
    <t>Intellectual/Developmental Disability Waiver</t>
  </si>
  <si>
    <t>When the capacity for people served by the IDDW program is reached, applicants for the IDDW services are placed on a Managed Enrollment List (MEL). Applicants for entry into the program will be processed on a first-come-first-serve basis based upon the date/time of the determination of medical eligibility as capacity becomes available. When a funded slot becomes available, the applicant must then establish financial eligibility prior to enrollment.</t>
  </si>
  <si>
    <t>When the capacity for individuals served by the Aged and Disabled Waiver (ADW) program is reached, applicants for ADW services are placed on a Managed Enrollment List (MEL). Upon application, financial eligibility must be determined prior to medical eligibility.  Applications for entry to the program will be processed based on the date/time of their request for medical eligibility determination as capacity becomes available. Those determined both financially and medically eligible will be placed on the MEL if a funded slot is not available.
MFP and Take Me Home applicants are not subject to the same MEL requirements which requires an ADW funded slot be available.  They may access a slot immediately as long as a slot ear marked for MFP or TMH is available in Waivers Years 4 and 5.</t>
  </si>
  <si>
    <t>Consolidated Waiver</t>
  </si>
  <si>
    <t>7/1/2017, amended 1/1/2019</t>
  </si>
  <si>
    <t>Community Transfers
Hospital/Rehabilitation Care
Unanticipated Emergencies
Age-Out and Transitions
Participant Direction Transfers</t>
  </si>
  <si>
    <t>The AE is responsible to identify an individual for Waiver enrollment when capacity becomes available. Services should begin within 45 calendar days of the Waiver enrollment date, unless otherwise indicated in the service plan (e.g. participant's choice of provider delays service start, participant's medical or personal situation impedes planned start date). Any delays in the initiation of a service after 45 calendar days must be discussed with the participant and agreed to by the participant. ODP policy specifies that Waiver enrollment must be offered to individuals most in need as identified by the waiting list status (emergency) or reserved capacity status. ODP retains ultimate authority to select individuals for Waiver enrollment based on an individual's emergency circumstances.</t>
  </si>
  <si>
    <t>Person/Family Directed Support Waiver (P/FDS)</t>
  </si>
  <si>
    <t>Graduate Waiting List Initiative
Competitive Employment Initiative
Hospital/Rehabilitation Care
Participant Direction Transfers</t>
  </si>
  <si>
    <t>The AE is responsible to identify an individual for Waiver enrollment when capacity becomes available. Services should begin within 45 calendar days of the Waiver enrollment date, unless otherwise indicated in the service plan (e.g. participant's choice of provider delays service start, participant's medical or personal situation impedes planned start date). Any delays in the initiation of a service after 45 calendar days must be discussed with the participant and agreed to by the participant. ODP policy specifies that Waiver enrollment must be offered to individuals most in need as identified by the waiting list needs assessment status (emergency) or reserved capacity status. ODP retains ultimate authority to select individuals for Waiver enrollment based on an individual's emergency circumstances.</t>
  </si>
  <si>
    <t>Community HealthChoices (formerly known as CommCare)</t>
  </si>
  <si>
    <t>7/1/2015, amended 7/1/2018</t>
  </si>
  <si>
    <t>Nursing facility transitions and individuals with imminent risk of nursing facility admission
Active Protective Service Cases</t>
  </si>
  <si>
    <t>All applicants for the CHC HCBS waiver must meet nursing facility level of care requirements as determined by a qualified professional using the Functional Eligibility Determination. After this evaluation, OLTL requires that applicants receive information on all available home and community-based services, including the Living Independence for the Elderly (LIFE) program, as well as institutional services. Applicants then indicate the program of their choice and document the receipt of information regarding their options by electronically completing the OLTL Freedom of Choice form. This form must be signed and dated by the applicant (or his or her legal representative) seeking services and is to be maintained in the applicant’s case record. 
In the event that the number of enrollees applying for services exceeds program capacity and a waiting list for waiver services becomes necessary, the following procedure will be implemented giving priority in descending order to the following groups for enrollment in the program: 
1. Qualified applicants diverted from an imminent nursing facility admission including any applicant with an active Adult Protective Services (APS) or Older Adult Protective Services case who qualifies for and could benefit from CHC services. 
2. Nursing facility residents who meet program requirements, express a desire to return to a home and community based setting, and need services to live successfully in the community. 
3. All other qualified applicants in chronological order by date of inquiry. Category 1 has the highest priority and will be enrolled first. Then, applicants in Category 2 followed by applicants in Category 3 will be enrolled. Within each category, applicants are enrolled by date of application.</t>
  </si>
  <si>
    <t>Medicaid Waiver for Infants, Toddlers and Families</t>
  </si>
  <si>
    <t>In accordance with eligibility requirements described in the Eligibility for the Infants, Toddlers and Families Medicaid Waiver, early intervention announcement # 00-08-10, the waiver provides for entrance of all eligible children up to the maximum number approved by the Centers for Medicare and Medicaid Services. Entry to the waiver is offered to eligible infants and toddlers based on the date of their application for the waiver.</t>
  </si>
  <si>
    <t>Pennsylvania Adult Autism Waiver</t>
  </si>
  <si>
    <t>7/1/2016, amended 7/1/2018</t>
  </si>
  <si>
    <t>7/1/2016, amended 7/11/2019</t>
  </si>
  <si>
    <t>Therapies</t>
  </si>
  <si>
    <t>OBRA Waiver</t>
  </si>
  <si>
    <t>Nursing HomeTransition/ Money Follows the Person</t>
  </si>
  <si>
    <t>All individuals that are eligible for the waiver will be served. In the event of a waiting list for waiver services, the following entry criteria will be used:
1. Individuals who are currently receiving Medical Assistance in an institutional placement and need waiver services to transition into the community. 
2. Individuals who are at risk of an institutional placement, which is defined as individuals who currently reside in the community and are at imminent risk of facility placement within 24-72 hours or less. 
3. Individuals who are in the community but can wait more than 72 hours for home and community-based services.</t>
  </si>
  <si>
    <t>Community Living Waiver</t>
  </si>
  <si>
    <t>1/1/2018, amended 1/1/2019</t>
  </si>
  <si>
    <t>Hospital/Rehabilitation Care
Participant Direction Transfers</t>
  </si>
  <si>
    <t>The AE is responsible to identify an individual for Waiver enrollment when capacity becomes available. Services should begin within 45 calendar days of the Waiver enrollment date, unless otherwise indicated in the service plan (e.g. participant's choice of provider delays service start, participant's medical or personal situation impedes planned start date). Any delays in the initiation of a service after 45 calendar days must be discussed with the participant and agreed to by the participant. ODP policy specifies that Waiver enrollment must be offered to individuals most in need as identified by the PUNS status (emergency), reserved capacity status or the individual's choice to transfer from the Consolidated Waiver to the Community Living Waiver. ODP retains ultimate authority to select individuals for Waiver enrollment based on an individual's emergency circumstances.</t>
  </si>
  <si>
    <t>Home and Community-Based Options and Person Centered Excellence (HOPE) Waiver</t>
  </si>
  <si>
    <t>10/1/2016, amended 8/1/2018</t>
  </si>
  <si>
    <t>Assistive Daily Living Services Waiver</t>
  </si>
  <si>
    <t>Waiver applications are processed and reviewed for eligibility on a first come, first serve basis. Waiver applicants must meet all eligibility requirements in order to receive waiver services. Financial eligibility and level of care eligibility must be determined prior to any services being authorized. 
If a waiting list develops, DRS will assign a level of priority for entrants to the waiver.  The first level is "priority status" which is defined as individuals who are at a significant risk of institutionalization.  All other individuals are placed in the second level, which is "applicant status”.  
Significant risk means:
Individuals who are interested in returning to the community from an institution;
Individuals at imminent risk of being institutionalized;
Individuals currently residing in an abusive, neglectful or exploitive situation; and
Individuals whose health, welfare or safety is in jeopardy.
Individuals in "priority status" will be placed at the top of the waiting list and receive services on a first come, first serve basis.  Individuals in applicant status will receive services on a first come, first serve basis but after those in priority status.
Any individual who is at risk of abuse, neglect or exploitation will be prioritized on the priority level list.  They will be referred to Adult Protective Services.  Other programs will be explored through the Department of Human Services, Long Term Services and Supports (DHS/LTSS) to ensure that services are provided imminently to lessen any abuse or neglect that may occur if services were not in the home.</t>
  </si>
  <si>
    <t>CHOICES</t>
  </si>
  <si>
    <t>If a waiting list develops, DHS/DDD will assign a level of priority for entrants to the waiver. The first level is "priority status" which is defined as individuals who are at significant risk of institutionalization. All other individuals are placed in the second level, which is "applicant status.” Significant risk means:
Individuals at imminent risk of being homeless or institutionalized;
Individuals who are homeless or institutionalized;
Individuals currently residing in an abusive, neglectful, exploitive or life-threatening situation; and
Individuals whose health, welfare or safety is in jeopardy.
Individuals in "priority status" will be placed at the top of the waiting list and receive services on a first come first serve basis. An individual who is at risk of abuse, neglect, or exploitation will be prioritized on the priority level list. A referral will be made to the Department of Human Services, Division of Long-Term Services and Supports as the State's Disability Protection Agency and other programs will be explored. Individuals in “applicant status” will receive services on a first come first serve basis but after those in priority status.</t>
  </si>
  <si>
    <t>Elderly and Adults with Disabilities Waiver</t>
  </si>
  <si>
    <t>Home and Community Services for Adults with Intellectual Disabilities or Autism Spectrum Disorder</t>
  </si>
  <si>
    <t>2. To move from institution to community
3. Children in transition
1. To respond to adult protective services situations.</t>
  </si>
  <si>
    <t>Eligibility for this benefit is based on meeting all three of the following criteria: 1) medical eligibility, 2) eligibility for MaineCare as determined by the DHHS, Office for Family Independence (OFI), and 3) the eligibility criteria for a funded opening based on priority. 
Individuals apply for this benefit with the assistance of the Case Manager. Based on review of the Assessment Referral Form and the member’s Personal Plan, a Qualified Intellectual Disability Professional designated by DHHS (the Waiver Manager for Developmental Services) determines the individual’s medical eligibility for services under this Section. DHHS notifies each individual or the individual’s guardian in writing of any decision regarding the individual’s medical eligibility, as well as the availability of openings under this benefit.
The State reserves a portion of the participant capacity for the waiver to 
1) Meet the needs of incapacitated or dependent adults who require adult protective services to alleviate the risk of serious harm resulting from abuse, neglect and/or exploitation, 
2) Meet the needs of individuals who choose to leave an ICF/IID or long-term nursing home placement or state psychiatric hospital setting, and 
3) Meet the needs of individuals under 21 in out of state residential placements funded by MaineCare or State funds.
If there are no funded openings, the State maintains a Waiting List for this benefit. The MaineCare Benefits Manual Ch. II, Section 21 defines the Waiting List protocol. There are established priority levels within this protocol. Priority 1 includes those individuals that DHHS has determined to be in need of adult protective services in accordance with 22 M.R.S.A. §3473 et seq. or (1) whose primary caregiver has reached the age of 65 or has a terminal illness; (2) who have no other responsible or wiling caregiver; and (3) who satisfy at least one and are at risk of one of another additional risk factors, such as increased functional needs and required supports as a result of a mental health or medical condition,  criminal behavior, crisis involvement, hospitalizations or the health, safety or welfare of the member or others is at imminent danger.  Priority 2 includes those individuals that DHHS  has determined to be at risk for abuse in the absence of the provision of benefit services identified in his or her service plan. Priority 3 includes those individuals that DHHS has determined are not at risk of abuse in the absence of the provision of the benefit identified in the service plan. 
When there is a funded opening available, the Waiver Manager sends a letter to the individual or the individual’s guardian. The member or the member’s guardian has 60 days to accept or decline the benefit. The individual or the individual’s guardian submits a signed choice letter documenting the decision to receive services under this benefit.</t>
  </si>
  <si>
    <t>Support Services for Adults with Intellectual Disabilities or Autism Spectrum Disorder</t>
  </si>
  <si>
    <t>1/1/2016, amended 1/1/2018</t>
  </si>
  <si>
    <t>Home and Community Based Services for Adults with Other Related Conditions</t>
  </si>
  <si>
    <t>Aged
Disabled (other)</t>
  </si>
  <si>
    <t>B-3-f – Selection of Entrants to the Waiver
The individual interested in this waiver service will request an eligibility determination through Maine’s “no wrong door” system.  Contact with ADRC’s, 211, advocacy organizations, or the DHHS website will direct the person to the Office of Aging &amp; Disability Services’ (OADS) Care Monitor who will assist the individual through the eligibility determination process. 
The eligibility determination process consists of completion of the following:
1. A Level of Care evaluation and reevaluation are both conducted by the Assessing Services Agency Registered Nurse using the Medical Eligibility Determination (MED) assessment tool and the ICF/IID eligibility tool. 
2. ICF/IID eligibility tool for ICF/IID level of care by the Department or it's Authorized entity.  
The Assessing Agency Nurse Assessor makes the final determination. 
MaineCare Benefits Manual Section 20, Waiver Services for Members with Other Related Conditions outlines the level of care criteria used to determine eligibility for waiver services. 
Once eligibility is determined, the Care Monitor will assist the individual in assembling a planning team of that individual’s choosing.  A meeting or series of meetings will be held to acquaint the individual’s team with the options under the waiver services.  The individual will then select the services desired and prioritizes those services based upon her/his health and welfare needs and costs caps.  An overall plan of care with budget is then submitted to DHHS for review.  The OADS Program will review and approve the plan based upon; 1) adequate protection of the individual’s health and welfare needs, and 2) meeting budgetary limits for both individual services and the overall cap. 
Selection Process for Services Under Waiver
A Participant who meets the entire ICF/IID criteria and submits an application for waiver services:
First Priority will be given to eligible participants who are currently residing in a institution. Order of enrollment will be based on date of application.  If there are two applications received on the same day, the applicant with the longest continuous stay in institutional care will be prioritized.  
Second Priority will be given to eligible participants who are currently residing in a community setting and eligible for institutional level of care.  A higher priority will be given to those participants who are at imminent risk of abuse, neglect, and exploitation followed by those at anticipated risk of neglect/homelessness and institutionalization within next year.
If applications exceed funded openings in any given year, a wait list will be established.  The wait list will be based on a person's priority level. 
The Department of Health and Human Services intends to encourage maximum participation in Money Follows the Person program, where appropriate.</t>
  </si>
  <si>
    <t>Home and Community Based Services for Members with Brain Injury</t>
  </si>
  <si>
    <t>The individual interested in this waiver service will request an eligibility determination through Maine’s “no wrong door” system.  Contact with Aging and Disability Resource Center’s, 211, advocacy organizations, or the DHHS website will direct the person to the Office of Aging &amp; Disability Services’ (OADS) Brain Injury Program staff who will assist the individual through the eligibility determination process.
The eligibility determination process consists of completion of the following:
1. Has a diagnosis of acquired brain injury. Acquired Brain Injury means an insult to the brain resulting directly or indirectly from trauma, anoxia, or vascular lesions, or infection, which is not of a degenerative or congenital nature, can produce a diminished or altered state of consciousness resulting in impairment of cognitive abilities and/or physical functioning, can result in the disturbance of behavioral or emotional functioning, can be either temporary or permanent, and can cause partial or total functional disability or psychosocial maladjustment. (Title 22 §3086); and
A.    The individual has received an assessment by a qualified neuropsychologist (as defined in the MaineCare Benefits Manual, Rehabilitative Services, Section 102.08-5 B) and/or a licensed physician who is Board certified, or otherwise Board eligible in Physical Medicine and Rehabilitation; and
The assessment must at least:
1.    Positively indicate the individual: is not in a persistent vegetative state, is able to demonstrate potential for physical and/or behavioral and/or cognitive rehabilitation; and shows evidence of moderate to severe behavioral and/or cognitive and/or functional disabilities; and
B.    Has a completed Department approved Health and Safety Assessment administered by the Department with an overall score of 0.1 or higher; and
C.    Has completed Mayo-Portland Adaptability Inventory – 4 (or current Department approved version of the MPAI) with an item score of 3 or higher for two of the following items:
a.    Novel Problem Solving
b.    Impaired Self-Awareness
c.    Irritability, Anger, Aggression
d.    Inappropriate Social Interactions
e.    Fund of Information or Attention/Concentration or Memory
D.      Has a completed MED tool assessment for Nursing Facility Level of Care or a completed BMS99 for ICF/IID level of Care by the Department or its authorized agent.
MaineCare Benefits Manual Section 18, Waiver Services for Members with Acquired Brain Injury outlines the level of care criteria used to determine eligibility for waiver services.
Once eligibility is determined, the Department will assist the individual in assembling a planning team of that individual’s choosing.  A meeting or series of meetings will be held to acquaint the individual’s team with the options under the waiver services.  The individual will then select the services desired and prioritizes those services based upon her/his health and welfare needs and costs caps.  An overall plan of care with budget is then submitted to DHHS for review.  The OADS Program will review and approve the plan based upon; 1) adequate protection of the individual’s health and welfare needs, and 2) meeting budgetary limits for both individual services and the overall cap.
Selection Process for Services Under Waiver
When a member is found to meet MaineCare financial eligibility and medical eligibility for these services, the priority for an approved opening shall be established in accordance with the following:
Priority 1: A participant shall be identified as Priority 1 if (1)the participant is currently residing in a facility of more than 16 beds that is engaged in providing diagnosis, treatment or care, which typically includes: medical attention; nursing care and related services; 24-hour supervision; and coordination and integration of health or rehabilitative services; and (2) the participant continues to meet the financial and medical eligibility criteria at the time that an approved opening becomes available. Order of enrollment will be based on date of application. If there are two applications received on the same day, the applicant with the longest continuous stay in institutional care will be prioritized first.
Priority 2: All other participants shall be identified as Priority 2. A higher priority will be given to those participants who are at imminent risk of abuse, neglect or exploitation followed by those at anticipated risk of abuse, neglect or exploitation or homelessness and institutionalization with the next year.
If applications exceed approved openings in any given year, a waiting list will be established. The list will be prioritized, as specified above, such that when there is a funded opening an individual will be selected from priority one first and then immediately from priority two if there are not any completed and approved applicants from priority one. 
An eligible waiver applicant who receives a funded offer has 60 days to accept the funded offer. If the offer is not accepted via telephone, electronic communication or written communication the State will issue a notice to withdraw the funded offer and provide the eligible waiver applicant with appeal rights. In the event an eligible waiver applicant does not begin at least one waiver service within 6 months, or the eligible waiver applicant has ceased contact or engagement with the waiver program, the State will issue a notice to withdraw the funded offer and provide the eligible waiver applicant with appeal rights. An eligible waiver applicant engaged in service planning and development within the 6 month timeframe will not be in jeopardy of receiving a withdrawal of their funded offer even if services have not started</t>
  </si>
  <si>
    <t>This waiver provides for the entrance of all eligible persons.
Currently there is not a waiting list for this waiver. If Maine needed to defer entrance to the waiver, waiver rules (Chapter II, Section 19.02-3 of MaineCare Benefits Manual) indicate that participants would be accepted on a combined priority and first-come, first-served basis, based on availability of funding. Priority, as described below, is based on the outcome of an assessment by the Assessing Services Agency.
First priority would be given to members who meet the medical eligibility criteria set forth in Chapter II, Section 67.02- 3(A): daily skilled nursing need or need for extensive assistance with 3 of the listed ADLs. Within this category, applicants are served on a first-come, first-served basis.
Second priority would be given to members who meet the medical eligibility criteria set forth in Chapter II, Section 67.02-3(B) or (C). This eligibility is for individuals who require less frequent or less intense assistence with nursing and ADL needs but still meet institutional level of care. This need is based on a combination of three needs from skilled nursing, cognition, behavior, and at least limited assist in one ADL from the following ADLs: bed mobility, transfer, locomotion, eating and toileting.</t>
  </si>
  <si>
    <t>Eligibility for this benefit is based on meeting all three of the following criteria: 1) medical eligibility, 2) eligibility for MaineCare as determined by the DHHS, Office for Family Independence (OFI), and 3) the availability of a funded opening.
Individuals apply for this benefit with the assistance of the Case Manager. Based on review of the Assessment Referral Form and the member’s Personal Plan, a Qualified Intellectual Disability Professional designated by DHHS (the Waiver Manager for Developmental Services) determines the individual’s medical eligibility for services under this Section. DHHS notifies each individual or the individual’s guardian in writing of any decision regarding the individual’s medical eligibility, as well as the availability of openings under this benefit.
If there are no funded openings, the State maintains a Waiting List for this benefit. The MaineCare Benefits Manual Ch. II, Section 29 defines the Waiting List protocol. Individuals who are on the waiting list for the benefit services shall be served chronologically based on the date the Waiver Manager determines eligibility for the waiver.
When there is a funded opening available, the Waiver Manager sends a letter to the individual or the individual’s guardian. The individual or the member’s guardian has 60 days to accept or decline the benefit. The individual or the individual’s guardian submits a signed choice letter documenting the decision to receive services under this benefit.  If there is no response, the individual will be removed from the waiting list.</t>
  </si>
  <si>
    <t>6 years</t>
  </si>
  <si>
    <t>7 years</t>
  </si>
  <si>
    <t>Model Waiver for Fragile Children</t>
  </si>
  <si>
    <t>Community Pathways</t>
  </si>
  <si>
    <t>7/1/2018, amended 7/1/2019</t>
  </si>
  <si>
    <t>DHS Foster Kids Age Out
MSDE Residential Age Out
Family Supports Waiver Participant with Increased Needs
Previous Waiver Participants with New Service Need
Psychiatric Hospital Discharge
Community Supports Waiver Participant with Increased Needs
Court Involvement
Emergency
Military Families
Families with Multiple Children on Waiting List
Money Follows the Person
State Funded Conversions
Transitioning Youth
Waiting List Equity Fund</t>
  </si>
  <si>
    <t>Individuals are prioritized for entrance to the waiver based on: (1) reserved capacity categories described in subsection c. above; and (2) the waiting list and its priority categories established in the Code of Maryland Regulations (COMAR) 10.22.12. 
Reserved Capacity 
In addition, reserved capacity is established for discrete groups of individuals as noted in subsection c. above including: (1) Emergency, (2) Court Involvement, (3) Military Families, (4) Families with Multiple Children on Waiting List, (5) Previous DDA Waiver Participants with New Service Need, (6) Family Supports Waiver Participant with Increased Needs, (7) Community Supports Waiver Participant with Increased Needs, (8) Psychiatric Hospital Discharge, (9) State Funded Conversions, (10) Money Follows the Person, (11) Waiting List Equity Fund, (12) Transitioning Youth, (13) DHS Foster Kid Age Out, and (14) MSDE Residential Age Out. 
Waiting List 
The DDA prioritizes individual’s placement on the waiting list into one of three categories based on each individual’s needs: (1) crisis resolution, (2) crisis prevention, and (3) current request. 
Crisis resolution - To qualify for this category, the applicant shall be one or more of the following criteria: 1. Homeless or living in temporary housing; 
2. At serious risk of physical harm in the current environment; 
3. At serious risk of causing physical harm to others in the current environment; or
 4. Living with a caregiver who is unable to provide adequate care due to the caregiver's impaired health, which may place the applicant at risk of serious physical harm. 
Crisis prevention - To qualify for this category, the applicant: 
1. Shall have been determined by the DDA to have an urgent need for services; 
2. May not qualify for services based on the criteria for Category I; and 
3. Shall be at substantial risk for meeting one or more of the criteria for Crisis Resolution within 1 year, or have a caregiver who is 65 years old or more. 
Current request - To qualify for this category, the applicant shall indicate at least a current need for services. 
When funding becomes available, individuals in the highest priority level of need (crisis resolution) receive services, followed by crisis prevention, and then current request. Determination of and criteria for each service priority category is standardized across the State as set forth in the DDA’s regulations and policy.</t>
  </si>
  <si>
    <t>Waiver for Children with Autism Spectrum Disorder - Renewal</t>
  </si>
  <si>
    <t>Individuals selected for participation in the Autism Waiver must meet the qualifying level of care, technical eligibility and financial eligibility. Individuals are evaluated when a waiver opening occurs, on a first-come, first-served basis. 
The statewide Autism Waiver registry identifies the date and time individuals indicate interest in applying to the Autism Waiver. Individuals that indicate an interest in the Autism Waiver are evaluated for medical, technical and financial eligibility when their names come to the top of the registry. Registrants must reply timely when contacted in order to be considered. Applicants are offered waiver slots if eligible and their health and safety needs can be met through waiver services. Individuals that do not meet eligibility requirements are offered appeal rights. 
In summary, specific eligibility requirements include: 
1. Meeting Medicaid financial eligibility criteria as determined by the MDH's Eligibility Determination Division. 
2. Meeting Intermediate Care Facility for Individuals with Intellectual Disabilities (ICF/IID) and persons with related conditions level of care criteria verified by the approval process by a standardized level of care instrument. 
3. Having an Individual Family Service Plan (IFSP)or Individual Education Program (IEP), and is receiving 15 hours or more of special education and related services under the IEP, or receives approved Home and Hospital Program.</t>
  </si>
  <si>
    <t>Home and Community Based Options Waiver</t>
  </si>
  <si>
    <t>Until the approved waiver capacity is reached, all applicants who meet medical, financial, and technical eligibility criteria will be enrolled. Applicants will be enrolled with first priority given to individuals who can be discharged from a nursing facility upon receipt of waiver services. Additionally, a dependent of a legal resident who had been absent from the State due to military service, may be reinstated upon return to the State. Capacity will then be filled by applicants based on the chronological date on which medical, financial and technical eligibility for the waiver have been determined. Once approved waiver capacity numbers have been reached, the State will maintain a registry for individuals interested in applying for the HCBOW. When the registry is being utilized due to capacity limits, and when capacity is open, individuals who have placed their names on the registry will be invited to apply on a first-come, first-served basis. Applicants will be enrolled based on the chronological date on which medical, financial, and technical eligibility for the waiver have been determined. However, first priority will continue to be given to individuals who can be discharged from a nursing facility upon receipt of waiver services.</t>
  </si>
  <si>
    <t>Medical Day Care Services Waiver</t>
  </si>
  <si>
    <t>Individuals who are 16 years and older, eligible for traditional Medicaid State Plan services, and meet nursing facility level of care who do not participate in another HCBS waiver or PACE will be eligible for the MDC Services Waiver. Eligible individuals are enrolled in the waiver program on a first-come, first-served basis until the annual cap on the unduplicated number of participants (see table B-3-a) or the maximum number of participants (see table B-3-b) on waiver participation is reached. When the waiver reaches its full capacity, OHS will establish a statewide registry.  When waiver slots become available, due to attrition or an increase in the annual cap of enrollees, applicants will be notified on a first come, first serve basis.
The statewide registry will identify the date and time the individual indicated interest in applying to the Waiver. The individuals that indicated an interest in the Waiver will be evaluated for medical, technical and financial eligibility when their name comes to the top of the registry. The applicant is offered a waiver slot if, eligible, and their health and safety needs can be met through waiver services. Individuals that do not meet eligibility requirements to participate are offered appeal rights.</t>
  </si>
  <si>
    <t xml:space="preserve">Medical day care </t>
  </si>
  <si>
    <t>Community Supports Waiver</t>
  </si>
  <si>
    <t>Family Supports Waiver Participants with Increased Needs
Psychiatric Hospital Discharge
State Funded Conversions
Money Follows the Person
Families with Multiple Children on Waiting List
Military Families
Previous Waiver Participants with New Service Need
Maryland State Department of Education (MSDE) Residential Age Out
Department of Human Services (DHS) Foster Kids Age Out
Emergency
Waiting List Equity Fund
Transitioning Youth</t>
  </si>
  <si>
    <t>Individuals are prioritized for entrance to the waiver based on: (1) reserved capacity categories described in subsection c. above; and (2) the Waiting List and its priority categories established in the Code of Maryland Regulations (COMAR) 10.22.12. 
Reserved Capacity 
In addition, reserved capacity is established for discrete groups of individuals as noted in subsection c. above including: (1) Families with Multiple Children on the Waiting List; (2) Military Families; (3) Previous Waiver Participants with New Service Need; (4) Family Support Waiver Participant with Increased Need; (5) Psychiatric Hospital Discharge; (6) State Funded Conversions; (7) Money Follows the Person; (8) Waiting List Equity Fund; (9) Transitioning Youth; (10) Emergency; (11) DHS Foster Kids Age Out; (12) MSDE Residential Age Out. 
Waiting List 
The DDA prioritizes individual’s placement on the Waiting List into one of three categories based on each individual’s needs: (1) crisis resolution; (2) crisis prevention; and (3) current request. 
Crisis Resolution - To qualify for this category, the applicant shall meet one or more of the following criteria. The applicant shall be: 
1. Homeless or living in temporary housing; 
2. At serious risk of physical harm in the current environment; 
3. At serious risk of causing physical harm to others in the current environment; or 
4. Living with a caregiver who is unable to provide adequate care due to the caregiver's impaired health, which may place the applicant at risk of serious physical harm. 
Crisis Prevention - To qualify for this category, the applicant: 
1. Shall have been determined by the DDA to have an urgent need for services; 
2. May not qualify for services based on the criteria for Category I; and 
3. Shall be at substantial risk for meeting one or more of the criteria for Crisis Resolution within 1 year, or have a caregiver who is 65 years old or more. 
Current Request - To qualify for this category, the applicant shall indicate at least a current need for services. 
When funding becomes available, individuals in the highest priority level of need crisis resolution receive services, followed by crisis prevention, and then current request. Determination of and criteria for each service priority category is standardized across the State as set forth in DDA’s regulations and policy.</t>
  </si>
  <si>
    <t>Acquired Brain Injury Non-Residential Habilitation (ABI-N) Waiver</t>
  </si>
  <si>
    <t>I.  Nursing Facility Residents and Chronic/Rehabilitation Hospital Inpatients:
1. Applicants for the ABI-N waiver shall meet all requirements for eligibility in Massachusetts’ Medicaid program, including, without limitation, all regulations establishing medical assistance eligibility requirements related to the filing of applications for assistance, verifications, re-determinations, existence of a disabling condition, citizenship status, residency, institutional status, assistance unit composition and income and asset limits.  
2. Applicants for the ABI-N waiver are assessed in the order in which applications are received for pre-assessment for the ABI-N waiver. The pre-assessment will be undertaken in advance of waiver participation and will assess the applicant to determine whether the applicant meets all eligibility criteria for the ABI-N waiver.  Pre-assessments shall be performed until such time as the participant cap for the ABI-N waiver is reached for a particular waiver year.   Once the participant cap is reached for a particular waiver year, any additional applicants will receive a denial notice including notification of their right to appeal.
3. The pre-assessment will confirm whether the applicant has ABI.  It will consider the applicant’s medical, functional, psychosocial, and supportive needs along with an assessment of the applicant’s needs for services under the ABI-N Waiver.   This pre-assessment will generate a preliminary summary of services which the individual would require to be served safely in the community within the terms of the ABI-N Waiver. 
4. Any applicants who are denied entry to the waiver will be offered the opportunity to request a fair hearing as noted in Appendix F. Applicants who are denied entry into the waiver will receive a list of other resources. 
II.  ABI-Residential Habilitation (ABI-RH) and Money Follows the Person Residential Supports (MFP-RS) Waiver Participants
1. Participants in the ABI-RH or MFP-RS waiver may request enrollment in the ABI-N waiver. These applicants will be accepted based on availability of open capacity in the waiver on the date of their determination of eligibility. Based on their enrollment in the ABI-RH or MFP-RS waiver, these applicants will be considered to have met the requirement of applying for the waiver during a nursing home or chronic/rehabilitation hospital stay. Participants in the ABI-RH or MFP-RS waiver who request enrollment in the ABI-N waiver will be subject to all other requirements for enrollment in the ABI-N waiver, including the pre-assessment process, outlined above, to determine a preliminary summary of services which the individual would require to be served safely in the community within the terms of the ABI-N Waiver.
2. Any applicants who are denied entry to the waiver will be offered the opportunity to request a fair hearing as noted in Appendix F. Applicants who are denied entry into the waiver will receive a list of other resources.</t>
  </si>
  <si>
    <t>Acquired Brain Injury with Residential Habilitation (ABI-RH) Waiver</t>
  </si>
  <si>
    <t>5/1/2018, amended 5/1/2019</t>
  </si>
  <si>
    <t>I. Nursing Facility Residents and Chronic/Rehabilitation Hospital Inpatients: 
1. Applicants for the ABI-RH waiver shall meet all requirements for eligibility in Massachusetts’ Medicaid program, including, without limitation, all regulations establishing medical assistance eligibility requirements related to the filing of applications for assistance, verifications, re-determinations, existence of a disabling condition, citizenship status, residency, institutional status, assistance unit composition and income and asset limits. 
2. Applicants for the ABI-RH waiver are assessed in the order in which applications are received for pre-assessment for the ABI-RH waiver. The pre-assessment will be undertaken in advance of waiver participation and will assess the applicant to determine whether the applicant meets all eligibility criteria for the ABI-RH waiver. Pre-assessments shall be performed until such time as the participant cap for the ABI-RH waiver is reached for a particular waiver year. Once the participant cap is reached for a particular waiver year, any additional applicants will receive a denial notice including notification of their right to appeal. 
3. The pre-assessment will confirm whether the applicant has an ABI. It will consider the applicant’s medical, functional, psychosocial, and supportive needs along with an assessment of the applicant’s needs for residential habilitation. This pre-assessment will generate a preliminary summary of services which the individual would require to be served safely in the community within the terms of the ABI-RH Waiver. 
4. Any applicants who are denied entry to the waiver will be offered the opportunity to request a fair hearing as noted in Appendix F. Applicants who are denied entry into the waiver will receive a list of other resources. 
II. ABI-Non Residential Habilitation (ABI-N) and Moving Forward Plan Community Living (MFP-CL) Waiver Participants 
1. Participants in the ABI-N or MFP-CL waiver may request enrollment in the ABI-RH waiver. These applicants will be accepted based on availability of open capacity in the waiver on the date of their determination of eligibility. Based on their enrollment in the ABI-N or MFP-CL waiver, these applicants will be considered to have met the requirement of applying for the waiver during a nursing home or chronic/rehabilitation hospital stay. Participants in the ABI-N or MFP-CL waiver who request enrollment in the ABI-RH waiver will be subject to all other requirements for enrollment in the ABI-RH waiver. 
2. Any applicants who are denied entry to the waiver will be offered the opportunity to request a fair hearing as noted in Appendix F. Applicants who are denied entry into the waiver will receive a list of other resources.</t>
  </si>
  <si>
    <t>Emergencies and Changing Needs
Priority Status
Turning 22 (T-22) Students - Transitioning from Special Education</t>
  </si>
  <si>
    <t>When an application for waiver enrollment is made to the Central Waiver Unit, the Waiver Unit confirms that the individual meets the basic requirements for Medicaid eligibility and the level of care for the waiver. The Waiver unit confirms that the Choice form has been signed as well. The Central Office Waiver unit maintains a statewide date-stamped log, organized by the DDS regions, of completed waiver applications. Based on the administration of the MASSCAP the individual is prioritized for services and a determination is made as to which waiver's target group criteria the individual meets. Participants prioritized for services must also be assessed as needing the service within 30 days. The Department requires that all adult individuals seeking waiver services apply for and maintain Medicaid eligibility. The Central Office Waiver Unit confirms that there is available capacity in the waiver and that the individual's needs for health and safety can be met. Based on the individual's priority status an offer of enrollment is made. Those individuals who cannot be enrolled because of lack of capacity will be denied entry based upon slot capacity and provided with appeal rights. When new resources are allocated by the Legislature for specific target groups there will be reserved capacity set aside for them. Individuals in emergency situations who meet the criteria for enrollment are not subject to the process outlined above. If assigned waiver resources are available an individual is expected to enroll in the waiver. The State will utilize the total slots estimated in the application.</t>
  </si>
  <si>
    <t>Intensive Supports Waiver</t>
  </si>
  <si>
    <t>Emergencies and Changing Needs
Priority Status
Turning 22 (T-22) Students - Transitioning from Special Education
Intermediate Care Facility for the Intellectually Disabled
Nursing Home Transitioning to Community</t>
  </si>
  <si>
    <t>When an application for waiver enrollment is made to the Central Waiver Unit, the Waiver Unit confirms that the individual meets the basic requirements for Medicaid eligibility and the level of care for the waiver. The Waiver unit confirms that the Choice form has been signed as well. The Central Office Waiver unit maintains a statewide date stamped log, organized by the DDS regions, of completed waiver applications. Based on the administration of the MASSCAP the individual is prioritized for services and a determination is made as to which waiver's target group criteria the individual meets. Participants prioritized for services must also be assessed as needing the service within 30 days. The Department requires that all adult individuals seeking waiver services apply for and maintain Medicaid eligibility. The Central Office Waiver Unit confirms that there is available capacity in the waiver and that the individual's needs for health and safety can be met. Based on the individual's priority status an offer of enrollment is made. Those individuals who cannot be enrolled because of lack of capacity will be denied entry based upon slot capacity and provided with appeal rights. When new resources are allocated by the Legislature for specific target groups there will be reserved capacity set aside for them. Individuals in emergency situations who meet the criteria for enrollment are not subject to the process outlined above. If assigned waiver resources are available an individual is expected to enroll in the waiver. The State will utilize the total slots estimated in the application.</t>
  </si>
  <si>
    <t>Adult Supports Waiver</t>
  </si>
  <si>
    <t>Priority Status
Turning 22 Students - Transitioning from Special Education</t>
  </si>
  <si>
    <t>Applicants for the TBI waiver shall meet all requirements for eligibility in Massachusetts Medicaid program, including, without limitation, all regulations establishing medical assistance eligibility requirements related to the filing of applications for assistance, verifications, re-determinations, existence of a disabling condition, citizenship status, residency, institutional status, assistance unit composition and income and asset limits. 
Applicants for the TBI waiver must be 18 years of age or older and have a traumatic brain injury as defined in B-1-b of the waiver application. 
Applicants for the TBI waiver are assessed on a first-come first-served basis. 
Any applicants who are denied entry to the waiver will be offered the opportunity to request a fair hearing as noted in Appendix F.</t>
  </si>
  <si>
    <t>Children's Autism Spectrum Disorder Waiver</t>
  </si>
  <si>
    <t>1/1/2015, amended 1/1/2019</t>
  </si>
  <si>
    <t>Children Transitioning from Early Intervention</t>
  </si>
  <si>
    <t>To be eligible for participation in the waiver an applicant must be a child between birth through age 8, who has an autism spectrum disorder diagnosis and who 1) meets the IFC/ID level of care, 2) has severe behavioral and or social/communication deficits that interfere with their ability to remain in the home and participate in the community, 3) who are determined to be able to be safely served in the community, and 4) who have a legally responsible representative willing and able to direct the services and supports of the waiver. 
A thorough review of the child’s psychosocial history, interview with family/guardian and the child’s current service providers are conducted to determine appropriateness for the waiver program. All children are initially assessed using the MASSCAP (Massachusetts Comprehensive Assessment Profile). The MASSCAP includes a functional assessment of the child and an assessment of the caregiver’s capacity to provide care to assist in the determination of whether the child can be safely served in the community. 
The state will hold an initial enrollment period and consider all applications received during that time period to be received at the same time. Applications received during the open enrollment period will then be assigned a random number within each region. Individuals meeting both the clinical and financial eligibility criteria will be enrolled by region based on the random number they are assigned within each region. DDS will reserve capacity for children transitioning from Early Intervention apart from the geographic randomization process. The state will hold one regularly scheduled enrollment period per year. Frequent open enrollment periods will insure that newly diagnosed children have an opportunity to participate in the waiver. All applications are kept by the Department of Developmental Services. The Waiver is managed centrally and participants are enrolled geographically. Enrollment decisions are reviewed centrally by the Department staff prior to enrollment to ensure that the waiver requirements are met and that families understand the nature of the waiver program.</t>
  </si>
  <si>
    <t>MFP Community Living (MFP-CL)</t>
  </si>
  <si>
    <t>4/1/2018, amended 4/1/2019</t>
  </si>
  <si>
    <t>Aged 
Disabled (physical)
Mental illness</t>
  </si>
  <si>
    <t>Waiver Transfer</t>
  </si>
  <si>
    <t>I. Residents of Inpatient Facilities 
1. Applicants to the MFP-CL waiver shall meet all requirements for eligibility in Massachusetts’ Medicaid program, including without limitation, all regulations establishing medical assistance eligibility requirements related to the filing of applications for assistance, verifications, re-determinations, existence of a disabling condition, citizenship status, residency, institutional status, assistance unit composition and income and asset limits. 
2. There is a limit on the number of participants in the waiver. Waiver entrance is managed against the approved limit. Applicants will be assessed on a first come first served basis based on the date of their application for the waiver. Entrance to the waiver is offered to individuals based on the date of their eligibility determination, with the ability to accommodate applicants meeting the criteria for the reserved capacity category. 
3. Any applicants who are denied entry to the waiver will be offered the opportunity to request a fair hearing as noted in Appendix F. 
II. Moving Forward Plan Residential Supports (MFP-RS) and Acquired Brain Injury with Residential Habilitation (ABI-RH), and Acquired Brain Injury Nonresidential Habilitation (ABI-N) Waiver participants and MFP Demonstration participants 
1. The following individuals may request a transfer to the MFP-CL waiver: MFP-RS, ABI-RH, and ABI-N Waiver Participants; MFP Demonstration participants within their MFP Demonstration period, and MFP Demonstration participants within 180 days of the conclusion of the MFP Demonstration period. These applicants will be considered to have met the requirement of having resided for a period of not less than 90 consecutive days in an inpatient facility. Such Participants who request enrollment in the MFP-CL Waiver will be subject to all other requirements for enrollment in the MFP-CL waiver. These applicants will be accepted based on availability of open capacity in the waiver on the date of their determination of eligibility. 2.
 Any applicants who are denied entry to the waiver will be offered the opportunity to request a fair hearing as noted in Appendix F.</t>
  </si>
  <si>
    <t>MFP Residential Supports (MFP-RS)</t>
  </si>
  <si>
    <t>I. Residents of Inpatient Facilities
1. Applicants to the MFP-RS waiver shall meet all requirements for eligibility in Massachusetts’ Medicaid program, including without limitation, all regulations establishing medical assistance eligibility requirements related to the filing of applications for assistance, verifications, re-determinations, existence of a disabling condition, citizenship status, residency, institutional status, assistance unit composition and income and asset limits.
2. There is a limit on the number of participants in the waiver. Waiver entrance is managed against the approved limit. Applicants will be assessed on a first come first served basis based on the date of their application for the waiver. Entrance to the waiver is offered to individuals based on the date of their eligibility determination, with the ability to accommodate applicants meeting the criteria for the reserved capacity category. 
3. Any applicants who are denied entry to the waiver will be offered the opportunity to request a fair hearing as noted in Appendix F.
II. Moving Forward Plan Community Living (MFP-CL) and Acquired Brain Injury with Residential Habilitation (ABI-RH), and Acquired Brain Injury Nonresidential Habilitation (ABI-N) Waiver participants and MFP Demonstration participants
1. The following individuals may request a transfer to the MFP-RS waiver: MFP-CL, ABI-RH, and ABI-N Waiver Participants; MFP Demonstration participants within their MFP Demonstration period, and MFP Demonstration participants within 180 days of the conclusion of the MFP Demonstration period. These applicants will be considered to have met the requirement of having resided for a period of not less than 90 consecutive days in an inpatient facility. Such Participants who request enrollment in the MFP-RS Waiver will be subject to all other requirements for enrollment in the MFP-RS waiver. These applicants will be accepted based on availability of open capacity in the waiver on the date of their determination of eligibility.
2. Any applicants who are denied entry to the waiver will be offered the opportunity to request a fair hearing as noted in Appendix F.</t>
  </si>
  <si>
    <t>MI Choice Renewal</t>
  </si>
  <si>
    <t>All applicants for MI Choice must meet nursing facility level of care requirements as determined by a qualified professional through an evaluation using the Michigan Medicaid Nursing Facility Level of Care Determination (LOCD). After this evaluation, MDHHS requires that individuals receive information on all programs for which they qualify. Individuals then indicate the program of their choice and document the receipt of information regarding their options by completing the Michigan Freedom of Choice form. This form must be signed and dated by the applicant seeking services or their legal representative, indicate the individual chooses to receive services through the MI Choice program, and is maintained in the applicant’s case record. 
When the number of program participants receiving and applying for MI Choice services exceeds program capacity, a procedure is implemented giving priority in descending order to the following groups for enrollment in the program: 
1. Young adults who are no longer eligible for State Plan Private Duty Nursing Services because of age restrictions on this benefit who continue to demonstrate a need for Private Duty Nursing services; 
2. Nursing facility residents who meet program requirements, express a desire to return to a home and community based setting, and need assistance with transitioning to the community; 
3. Qualified applicants diverted from an imminent nursing facility admission including any applicant with an active Adult Protective Services (APS) case who qualifies for and could benefit from MI Choice services; 
4. All other qualified applicants in chronological order by date of inquiry. 
Category 1 has the highest priority and individuals on the waiting list in this category are enrolled first. Then, applicants in Category 2 followed by applicants in Category 3 followed by applicants in Category 4 are enrolled. Within each category applicants are prioritized in chronological order by date of inquiry. However, because of unique circumstances pertaining to each applicant, actual enrollment may vary from the waiting list ranking of an individual. For instance, some applicants in category 2 may need to wait to enroll in MI Choice until they secure affordable housing. This would not prevent an applicant who was lower on the waiting list and ready to enroll from doing so, as long as there are slots available. All waiting list priority categories are established and further defined in state Medicaid policy.</t>
  </si>
  <si>
    <t>MI Health Link HCBS</t>
  </si>
  <si>
    <t>1/1/2015, amended 4/24/2019</t>
  </si>
  <si>
    <t>Nursing facility transitions and individuals with imminent risk of nursing facility admission</t>
  </si>
  <si>
    <t>All applicants for the MI Health Link HCBS waiver must meet nursing facility level of care requirements as determined by a qualified professional using the Michigan Medicaid Nursing Facility Level of Care Determination (NFLOCD). After this evaluation, MDHHS requires that applicants receive information on all programs for which they qualify. Applicants then indicate the program of their choice and document the receipt of information regarding their options by completing the Michigan Freedom of Choice form. This form must be signed and dated by the applicant (or his or her legal representative) seeking services and is to be maintained in the applicant’s case record. 
When the number of enrollees applying for services exceeds program capacity, a procedure is implemented giving priority in descending order to the following groups for enrollment in the program: 
1. Qualified applicants diverted from an imminent nursing facility admission including any applicant with an active Adult Protective Services (APS) case who qualifies for and could benefit from Integrated Care services; 
2. Nursing facility residents who meet program requirements, express a desire to return to a home and community based setting, and need services over and above those provided outside this waiver in order to live successfully in the community; 
3. All other qualified applicants in chronological order by date of inquiry. 
Category 1 has the highest priority and is admitted first. Then, applicants in Category 2 followed by applicants in Category 3 are admitted. Within each category, applicants are admitted by date of application.</t>
  </si>
  <si>
    <t>Elderly Waiver (EW)</t>
  </si>
  <si>
    <t>7/1/2018, amended 2/28/2019</t>
  </si>
  <si>
    <t>Medicaid recipients must be determined to meet service eligibility requirement through the LTCC consultation process. Entrance to the waiver is based on the date the LTCC is completed and the recipient is determined to be otherwise eligible. Enrollment capacity is managed by the department on a statewide basis.</t>
  </si>
  <si>
    <t>Minnesota Brain Injury Waiver</t>
  </si>
  <si>
    <t>4/1/2016, amended 3/1/2019</t>
  </si>
  <si>
    <t>We do not reserve capacity and there is currently no waiting list for this waiver.</t>
  </si>
  <si>
    <t>Community Alternative Care (CAC) Waiver</t>
  </si>
  <si>
    <t>4/1/2018, amended 10/25/2018</t>
  </si>
  <si>
    <t>10/1/2015, amended 10/25/2018</t>
  </si>
  <si>
    <t>Community Access for Disability Inclusion (CADI)</t>
  </si>
  <si>
    <t>Disabled (physical)
Disabled (other)</t>
  </si>
  <si>
    <t>Conversions, and lack of local capacity for diversions.</t>
  </si>
  <si>
    <t>See reserved capacity criteria in Appendix B-3 c. 
In accordance with Minnesota Statutes, section 256B.49 subd. 11 (a), the commissioner established the following set of statewide priorities for eligible people waiting on lists to receive HCBS waiver funded programs and services, and for whom existing state plan services or other funding and support resources are deemed not to be completely sufficient in fully meeting the persons needs. The commissioner established categories based on urgency of need that include the following conditions: 
(1) the person no longer requires the intensity of services provided where they are currently living; 
(2) the person does not oppose leaving an institutional setting; 
(3) the person has an unstable living situation due to the age, incapacity, or sudden loss of the primary caregivers; 
(4) the person is moving from an institution due to bed closures; 
(5) the person experiences a sudden closure of their current living arrangement; 
(6) the person requires protection from confirmed abuse, neglect, or exploitation; 
(7) the person experiences a sudden change in need that can no longer be met through state plan services or other funding resources alone; or 
(8) the person meets other priorities established by the Department. 
Lead agency implementation of priority criteria is discussed during lead agency reviews, and the state database is now tracking the number of people on the waiting list.</t>
  </si>
  <si>
    <t>Developmental Disabilities (DD) Waiver</t>
  </si>
  <si>
    <t>The State allocates capacity for people moving from ICF/DD
The State allocates capacity for emergency enrollment to lead agencies</t>
  </si>
  <si>
    <t>See reserved capacity criteria in Appendix B-3 c. 
In accordance with Minnesota Statutes, section 256B.092, subd. 12, the commissioner establishes the following set of statewide priorities for eligible people waiting on lists to receive HCBS waiver funded programs and services, and for whom existing state plan services or other funding and support resources are deemed not to be completely sufficient in fully meeting the persons needs. The commissioner established categories based on urgency of need that include the following conditions: 
(1) the person no longer requires the intensity of services provided where they are currently living; 
(2) the person does not oppose leaving an institutional setting; 
(3) the person has an unstable living situation due to the age, incapacity, or sudden loss of the primary caregivers; 
(4) the person is moving from an institution due to bed closures; 
(5) the person experiences a sudden closure of their current living arrangement; 
(6) the person requires protection from confirmed abuse, neglect, or exploitation; 
(7) the person experiences a sudden change in need that can no longer be met through state plan services or other funding resources alone; or 
(8) the person meets other priorities established by the Department. 
Lead agency implementation of priority criteria is discussed during lead agency reviews, and the state database is now tracking the number of people on the waiting list.</t>
  </si>
  <si>
    <t>Elderly and Disabled (E&amp;D)</t>
  </si>
  <si>
    <t>Transition individuals who have been discharged from the Independent Living Waiver
Transition of Participants from Nursing Home to Community</t>
  </si>
  <si>
    <t>Mississippi Division of Medicaid Administrative Code, Title 23: Medicaid Part 208, Chapter 1: Home and Community Based Services(HCBS)Elderly and Disabled Waiver, as well as the CMS approved Elderly and Disabled Waiver application, along with subsequently approved amendments.</t>
  </si>
  <si>
    <t>Independent Living Waiver</t>
  </si>
  <si>
    <t>Reservation of capacity for persons transitioning from Nursing Homes and/or other Home and Community Based Services (HCBS) waivers</t>
  </si>
  <si>
    <t>MDRS maintains a statewide referral database of individuals who request waiver services through the IL Waiver.  The statewide database is maintained on date of referral.</t>
  </si>
  <si>
    <t>Intellectual Disabilities/Developmental Disabilities (ID/DD)</t>
  </si>
  <si>
    <t>Deinstitutionalization
PASRR - Diversion of people with IDD from NF placement
Crisis</t>
  </si>
  <si>
    <t>Individuals are enrolled in the waiver based on the date of the evaluation that determined them eligible for the waiver.  Enrollment also occurs via the reserved capacity.</t>
  </si>
  <si>
    <t>Assisted Living Waiver</t>
  </si>
  <si>
    <t>Residential Care for Waiver Participants with Acquired Traumatic Brain Injuries
Transition of Participants from Nursing Home to Community</t>
  </si>
  <si>
    <t>Mississippi Administrative Code, Title 23: Medicaid, Part 208, Chapter 3: Home and Community Based Services Assisted Living Waiver Rule 3.1-3.11.</t>
  </si>
  <si>
    <t>Traumatic Brain Injury/Spinal Cord Injury Waiver</t>
  </si>
  <si>
    <t>Disabled (physical)
Brain injury</t>
  </si>
  <si>
    <t>Reservation of capacity for persons transitioning from Nursing Homes and/or other Home and Community Based Services (HCBS) waivers.</t>
  </si>
  <si>
    <t>MDRS maintains a statewide referral database of individuals who request waiver services through the  TBI/SCI waiver. The statewide database is maintained on date of referral.  Waiver participants are selected based on functional, technical and financial criteria. Participants must meet nursing home level of care and have a diagnosis of Traumatic Brain Injury/Spinal Cord Injury.</t>
  </si>
  <si>
    <t>Montana Big Sky</t>
  </si>
  <si>
    <t>1/1/2018, amended 2/11/2019</t>
  </si>
  <si>
    <t>Money Follows the Person Demonstration Grant</t>
  </si>
  <si>
    <t>Individuals must: 
1. be Medicaid eligible; 
2. meet nursing facility level of care; 
3. have a need that can only be met through HCBS waiver services; and 
4. choose to receive waiver services. 
Entry to the waiver is based on prioritized need as established by the statewide criteria on the Wait List Criteria Tool. The Wait List Tool scores members eligible for the waiver according to 10 criteria, including cognitive impairment, risk of medical deterioration without services, risk of institutional placement or death, need for supervision, need for formal paid services, assessment of informal supports, assessment of relief needed for primary caregiver, need for adaptive aids or environmental modifications, assessment of need for spousal impoverishment or waiver of deeming, and health and safety issues that place the member at risk. Case Management Teams (CMTs) are responsible for monitoring and oversight of the waitlist on an on-going basis. Members placed on the waitlist must be assessed within 60 days of the date of the formal referral. The Wait List Tool will be completed on each member awaiting HCBS services. The CMT should assist members in securing needed support or other available services until the member can be admitted to HCBS. Wait List members are contacted on a quarterly basis to update the Wait List Tool. 
For those members transitioning from the Money Follows the Person program after a consecutive 365 days, the state has reserved capacity in this waiver to serve those individuals. Reserved Capacity is 14 in year one and 20 in both year 2 and year 3, for a total of 54 individuals.</t>
  </si>
  <si>
    <t>Children's Autism Waiver</t>
  </si>
  <si>
    <t>The state is requesting a renewal with a phase-out schedule in which there will not be any new selections for applicants to be enrolled in the waiver.  Children who have been found eligible for the Children’s Autism Waiver in the past, and who are currently enrolled, had an intake screening by an Evaluation and Diagnostic (E&amp;D) service provider.  The same set of 20 standard screening questions were used by the E&amp;D contractors to establish if the child needed further evaluation based on the presence of behavioral indicators.  These questions were derived from one or more of the following screening assessment tools:  the Modified Checklist for Autism in Toddlers, (M-CHAT); Social Communication Questionnaire, (SCQ); Gilliam Autism Rating Scale, (GARS); Gilliam Asperger Disorder Scale, (GADS); Asperger Syndrome Diagnostic Scale, (ASDS). 
The use of standardized initial screening assessment questions helped to ensure that all applicants were initially screened using a consistent, statewide process.  Outcomes from this initial screening process were as follows:
1. The applicant was clearly not at risk of an ASD diagnosis, based on the absence or very low number of the behavioral indicators of ASD.  In this event, the parent would be informed that the child was not likely to be found eligible for the CAW.  Parents had the option of requesting a formal ASD evaluation (CARS) at that time.  Statistically, the chances of this child being diagnosed as ASD based on the initial screening questions would be very low.     
2. The applicant was at low or moderate risk of an ASD diagnosis, based on the presence of behavioral indicators of ASD.  In this event, additional screening questions may have been asked and/or the parent would be scheduled to assist the intake worker in completing a formal screening assessment.  Approved screening assessments are listed above.  Based on the additional information gathered by the intake worker, the parent would be informed that the child is either:
a. not likely to be found eligible for the CAW, or, 
b. may be eligible for the CAW, pending the outcome of a CARS evaluation.  
In either case (a. or b., above) the parent retained the option of requesting a CARS evaluation.
3. The applicant was at high risk of an ASD diagnosis, based on a significant number of behavioral indicators of ASD.  The intake worker would recommend a CARS evaluation.   
For those children who were at risk of a formal diagnosis of ASD following the intake screening, an evaluation was completed to determine if the child had ASD.  The evaluation was completed by a transdisciplinary team and employed one or more of the following assessments: the Childhood Autism Rating Scale (CARS), the Autism Diagnostic Observation Scales (ADOS) or the Autism Diagnostic Interview, Revised (ADI-R).  These evaluations were administered, scored and interpreted by credentialed staff, in accordance with the requirements specified in the respective assessment user manuals. 
The autism evaluation results and recommendations were interpreted by a medical doctor or a PhD level clinical psychologist for the purpose of rendering a diagnosis of ASD.  To be eligible for the children's autism waiver, the child must have a diagnosis of Autism Spectrum Disorder (ASD), defined as Autism, Asperger Syndrome, or Other Pervasive Developmental Disorder-  Not Otherwise Specified.  
Information regarding the validity and reliability of these evaluations is available in the user manuals for these evaluation tools and is also available from the DDP upon request.  All three evaluation tools are sold by the same publisher, Western Psychological Services.  Brief descriptions and technical support regarding the use of these tools is available online at www.wpspublish.com.    
Children could seek autism waiver services who had previously been diagnosed with ASD.  It was possible that other autism evaluation instruments may have been used by clinicians in developing the diagnosis, e.g., the Gilliam Autism Rating Scale (GARS) or the Autism Syndrome Diagnostic Scale (ASDS).  In this event, the E&amp;D screening review team, minimally including a clinical psychologist or a medical doctor, would review the evaluation results and related documentation for the purpose of confirming the ASD diagnosis, or deciding that a new evaluation (CARS, ADOS, or ADI-R) was necessary. 
Once a child was diagnosed with ASD, the child's adaptive behavior functioning levels were assessed using the Vineland II Adaptive Behavior Scales- Survey Interview Form.  Children who had significant adaptive behavior deficits were generally defined as children with Domain scores two standard deviations below the mean (Domain scores of 70 or less) in one or more of the domains (Communication, Daily Living Skills or Socialization), plus an Adaptive Behavior Composite score of 70 or less. 
Vineland II Maladaptive Behavior Index Domain Scores between 21 and 24 indicate the presence of significant behavioral challenges.  Children with a Maladaptive Behavior Index score in this clinically significant range were considered eligible for the waiver if the child also had Vineland II Domain scores of 85 or less for two of the three adaptive behavior domains (Communication, Daily Living Skills and Socialization).  
The Temperamental Atypical behavior Scale was administered for children under the age of three.  Temperament and Regulation Index (TRI) Scores of 8 or greater would qualify a child as having a qualifying score for "dysfunctional behavior", and therefore, potentially eligible for the waiver.
The assessment of adaptive and maladaptive behaviors has assisted in the development of individualized comprehensive training plans for children selected for the waiver.  
Written reports of the E&amp;D screening and evaluation results for all children seeking autism waiver services were shared with families.   Families of children found not eligible were informed of their right to appeal the eligibility determination and the right to a Department Fair Hearing.  This notification was in writing, and included the Department's Fair Hearing language used in the Waiver-5 Freedom of Choice Addendum Form.  
Families of eligible children were asked to complete a Children's Autism Waiver waiting list application form.  This form has served two purposes:
1.  The form contains boilerplate language detailing the waiver services, service duration, freedom of choice information, an overview of the commitment of time and effort required of provider staff in the training effort, and the obligations incurred by family members as a condition of ongoing participation in the waiver.  Families will be expected to follow the recommendations of the planning team and to assist with the child's treatment plan, as outlined in the plan of care.  Not all families will be willing or able to participate in the Children's Autism Waiver at the time services become available to their child.  Family needs and circumstances may change between the time the child is placed on the waiting list and the time when the child is awarded a service opportunity.     
2.  The form provides demographic and other member and family specific information necessary for placement on the Children's Autism Waiver waiting list.
A copy of the waiting list application form was forwarded to the Medicaid Program Officer in the DDP central office.  A number was assigned to the child's application.  The child's number was entered in one of five electronic waiting list files based on the geographic region in which the child resided.  Service opportunities for the Children's Autism Waiver were awarded via a computer program that generates a random number, based on the range of numbers representing the children on the waiting list for each DDP geographic region of the state. 
Drawings took place monthly, over a six month period, until all the initial year service opportunities were filled.  By the end of the six month period, the final allocation of service opportunities by region were be based on the population of each region (based on population census data).  Given this, low population regions will serve fewer children than high population regions.  The percentage of children served by region was the same for all five regions, when the numerator was the number of children served in the region and denominator was the general population of the region.  When a child exited the waiver, the service opportunity stayed within the region.  In the event that unused capacity existed in a particular region, the service opportunity was awarded to another region- the region with the lowest percentage of enrolled members as compared with the general population for the region.  This percentage calculation was based on the following:  The numerator was the number of enrolled children for each of the five regions.  The denominator was the general population count for each of the five regions. 
This selection process ensured that all Montana children had an equal chance of being selected for a service opportunity, and service opportunities were spread geographically based on population density.  The DDP Medicaid Program Officer has been responsible for maintaining the DDP regional waiting lists and selecting individuals based on a random number generator.  Oversight of the performance of the DDP Medicaid Program Officer has been the responsibility of the DDP Program Support Supervisor.
Children turning five years of age have been removed from the waiting list on their fifth birthday, since these children would not have been able to be served for a full three years after the child's fifth birthday.  A letter was sent to the family from the DDP Medicaid Program Officer when this occurred.</t>
  </si>
  <si>
    <t>Yes, phase-out schedule</t>
  </si>
  <si>
    <t>Transportation</t>
  </si>
  <si>
    <t>Home and Community-Based Waiver for Individuals with Developmental Disabilities</t>
  </si>
  <si>
    <t>Individuals who require services due to a crisis or emergency
Individuals transitioning from institutional settings to DD HCBS waiver services
Child Family Services</t>
  </si>
  <si>
    <t>Individuals are selected for waiver services through a selection process that requires first a Developmental Disabilities eligibility determination. Once eligibility is determined the individual is placed on the statewide waiting list for 0208 Comprehensive Waiver services. Initiation of services funded through the Waiver occurs in chronological order from the waiting list based on length of time on the wait list. Exceptions to the chronological requirement may be made when a qualifying reserved capacity situation occurs.</t>
  </si>
  <si>
    <t>Behavioral Health Severe and Disabling Mental Illness Home and Community Based Services</t>
  </si>
  <si>
    <t>7/1/2015, amended 2/11/2019</t>
  </si>
  <si>
    <t>Transitioning Money follows the Person individuals
Money Follows the Person</t>
  </si>
  <si>
    <t>Member must:
Be Medicaid eligible; 
Meet SDMI criteria; 
Be age 18 or older;
Meet nursing facility level of care; 
Choose to receive waiver services; and
Meet capacity within the waiver
Entrance into the waiver will be on a first-come, first-served basis for those who meet the above-listed criteria. Once a waiting list has been established, the CMTs will use the Wait List Criteria Tool within 30 days of the referral and then every 90 days. The Wait List Criteria Tool scores members eligible for the waiver according to criteria, including cognitive impairment, risk of medical and/psychiatric deterioration without services, risk of institutional placement or death, need for supervision, need for formal paid services, assessment of informal supports, assessment of relief needed for primary caregiver, need for adaptive aides, and assessment of health and safety issue that place the member at risk. The case managers will manage the waitlist, which will be reviewed by AMDD of DPHHS through access to th electronic case management program. 
On a quarterly basis, the CPOs will monitor waiting lists. The Program Manager will review the waiting list and discuss with CPOS when to reallocate unused capacity to areas where additional capacity may be needed. Any unused capacity will be reallocated based on the prioritized need as established by the criteria in the Waiting List Criteria Tool. The tool scores members eligible for the waiver according to criteria, including risk of psychiatric deterioration without services, cognitive impairment, risk of institutional placement, need to obtain/maintain stable residence, need for more formal services, need for adaptive aids, and health and safety issues that place the individual at risk. 
The CMT is required to contact a member, who is eligible for the waiver and has been referred to the waiver, within 5 days of the referral and complete an initial in-person assessment within 30 days. The CMT use a Wait List Criteria Tool to determine the need of the member. The CMT refer the member to other services that may assist the member until they can be placed on the waiver. AMDD monitors and reviews the waitlist quarterly to determine if any unused capacity can be reallocated. The CMT administer the waitlist by the use of the Wait List Criterial Tool, wait list policy and AMDD oversees the wait list.</t>
  </si>
  <si>
    <t>AIDS Waiver</t>
  </si>
  <si>
    <t>Individuals would be selected on a first come first serve basis in the event of a waiting list.</t>
  </si>
  <si>
    <t>It is the states intent to have adequate slots that will prevent the need for a waiting list. However, should a waiting list become necessary, the following protocol shall be used. 
Individuals are enrolled based upon the individual meeting the nursing home level of care and criteria specified in this waiver. A high level of unit authorization is representative of individuals who have the greatest need in the State. In the event all slots are filled during a waiver year, priority of available slots will be given to those with the greatest need. Individuals will be enrolled based upon the number of potential units authorized in the task areas listed below, with the largest potential number of units indicating the highest level of need. If individuals have the same level of potential authorized units in the task areas listed below, the date of referral will be used. 
Bathing 
Bowel/Bladder Routine 
Catheter Hygiene 
Ostomy Hygiene 
Meal Prep/Eating 
Turning/Positioning 
Assist with Toileting 
Dressing/Grooming 
Assistive with Transfer Device 
Mobility/Transfer</t>
  </si>
  <si>
    <t>Missouri Children with Developmental Disabilities (MOCDD) Waiver</t>
  </si>
  <si>
    <t>7/1/2018, amended 1/1/2019</t>
  </si>
  <si>
    <t>Emergency/Crisis Status Determined by Utilization Review</t>
  </si>
  <si>
    <t>Division of DD's Utilization Review (UR) Process, conducted by regional offices, prioritizes the needs of individuals in order to identify and serve individuals with the greatest needs first. The UR process is applied to all new support plans and new/increased budgets developed by planning teams. The UR process is standardized for use at all regional offices. Support plans and budgets developed by TCM Entities are also subject to this review process. The process rates priority of need and assigns points with a score of 12 representing individuals who have the greatest need in the State. Individuals with scores of 12 are served first statewide before individuals with scores of 11, 10, etc. are served. Should there be any change in the person’s status during this time, the UR Process will be updated in order to reflect the individual's current needs.</t>
  </si>
  <si>
    <t>Partnership for Hope</t>
  </si>
  <si>
    <t>The following policies apply to the selection of individuals who are otherwise eligible to participate in the PfH Waiver. 
When participation is limited, persons whose needs fall into one of the 3 categories under Crisis will be served first. If more than one persons need falls into one of the 3 categories under Crisis, the person waiting the longest is served first. If no one waiting meets a crisis category of need, then the person waiting the longest who meets criteria under Priority will be identified and will be served first. The entity providing case management determines if an individual has needs in the crisis or priority categories. 
I. Crisis 
Health and safety conditions pose a serious risk of immediate harm or death to the individual or others; 
Loss of primary caregiver support or change in caregiver's status to the extent the caregiver can't meet needs of the individual; 
or Abuse, neglect or exploitation of the individual. 
II. Priority 
The individual's circumstances or conditions necessitate substantial accommodation that cannot be reasonably provided by the individual's primary caregiver; 
The person has exhausted both their educational and Vocational Rehabilitation (VR) benefits or they are not eligible for VR benefits and they have a need for pre-employment or employment services; 
Individual has been receiving supports (other than case management) from local funding for 3 months or more and the services are still needed and the service can be covered by the waiver. 
Person living in a non-Medicaid funded residential care facility chooses to transition to the community and has been determined to be capable of residing in a less restrictive environment with access to PfH Waiver Services.</t>
  </si>
  <si>
    <t>Dental</t>
  </si>
  <si>
    <t>DD Comprehensive Waiver</t>
  </si>
  <si>
    <t>Reserved Capacity Transition
Reserved Capacity - Crisis</t>
  </si>
  <si>
    <t>Division of DD's Utilization Review (UR) Process, conducted by regional offices, prioritizes the needs of individuals in order to identify and serve individuals with the greatest needs first. The UR process is applied to all new support plans and new/increased budgets developed by planning teams. The UR process is standardized for use at all regional offices. Support plans and budgets developed by Targeted Case Management Entities are also subject to this review process. The process rates priority of need and assigns points with a score of 12 representing individuals who have the greatest need in the State. Individuals with scores of 12 are served first statewide before individuals with scores of 11, 10, etc. are served. Should there be any change in the person’s status during this time, the Utilization Review Process will be updated in order to reflect the individual’s current needs.</t>
  </si>
  <si>
    <t>Medically Fragile Adult  Waiver</t>
  </si>
  <si>
    <t>Medically fragile
Developmental disability</t>
  </si>
  <si>
    <t>The state provides for the entrance of all waiver eligible persons.</t>
  </si>
  <si>
    <t>Aged &amp; Disabled Waiver</t>
  </si>
  <si>
    <t>It is the states intent to have adequate slots to allow all eligible participants to enroll in the waiver.</t>
  </si>
  <si>
    <t>Adult Day Care Waiver</t>
  </si>
  <si>
    <t>1/1/2016, amended 11/30/2017</t>
  </si>
  <si>
    <t>Individuals who meet nursing facility level of care are eligible for the waiver.  It is the state's goal to have adequate slots that will prevent the need for a waiting list.  However, in the event all slots are filled during a waiver year, individuals will be enrolled based on the date of the referral.</t>
  </si>
  <si>
    <t>Community Supports (CS) Waiver</t>
  </si>
  <si>
    <t>7/1/2017, amended 7/1/2017</t>
  </si>
  <si>
    <t>Family members of a member of the Armed Services who maintains South Carolina residency.
Individuals receiving State-Funded Day services.
Participants enrolled in the ID/RD Waiver who choose to enroll in the CS waiver.</t>
  </si>
  <si>
    <t>The Community Supports Waiver includes reserved capacity for three (3) groups of people: 1) those individuals with Intellectual Disabilities/Related Disabilities who are participants in the State�s ID/RD Waiver; 2) those individuals with ID/RD who currently receive DDSN funded day services; and 3) Family members of a member of the Armed Services who maintain SC residency.  
Upon disenrollment from the ID/RD Waiver, or as appropriate, for those currently receiving DDSN-funded Day Services, applicants may enroll directly into the Community Supports Waiver without being subjected to any existing waiting list.
When capacity, other than that which is reserved, is not available, applicant� names will be placed on a statewide waiting list. This list will be maintained and slots will be awarded on a "first-come, first-served" basis.</t>
  </si>
  <si>
    <t>Medically Complex Children</t>
  </si>
  <si>
    <t>1/1/2017, amended 1/1/2017</t>
  </si>
  <si>
    <t>Waiver applicants will be admitted to the waiver after they meet all criteria for enrollment.  If there are not sufficient waiver slots, waiver participants will be admitted on a first come first serve basis, based upon date of the application.</t>
  </si>
  <si>
    <t>Mechanical Ventilator Dependent Waiver</t>
  </si>
  <si>
    <t>All individuals may enroll in the waiver as soon as all financial and level of care determinations have been done.  There is no waiting list for this waiver.  In addition, the agency has adopted policies which serve to prioritize enrollment into the waiver. 
Healthy Connections Prime participants who meet the level of care criteria for this waiver will have access to HCBS under the demonstration without regard to a waiting list.</t>
  </si>
  <si>
    <t>Head and Spinal Cord Injury (HASCI) Waiver</t>
  </si>
  <si>
    <t>Military personnel and individuals discharged from nursing facilities</t>
  </si>
  <si>
    <t>Responses in B-1, B-4 and B-6 describe the entrance criteria. As there is no waiting list, processing of applicants begins shortly after referral.</t>
  </si>
  <si>
    <t>Intellectually Disabled and Related Disabilities Waiver (ID/RD)</t>
  </si>
  <si>
    <t>1/1/2017, amended 7/1/2017</t>
  </si>
  <si>
    <t>All applicants are required to be South Carolina Medicaid eligible, or have proof of Medical Assistance Only (MAO) and will be admitted to the waiver on a first-come, first-served basis by date of application.</t>
  </si>
  <si>
    <t>Community Choices</t>
  </si>
  <si>
    <t>SCDHHS has a policy to enroll applicants into this waiver without placing them on a waiting list.  This means that all fully qualified applicants are able to access the home and community-based services available in this waiver.  In the past, applicants were subject to being placed on a waiting list which limited the number of people served.  In addition, the agency has adopted policies which serve to expedite enrollment into the waiver. 
Healthy Connections Prime participants who meet the level of care criteria for this waiver will have access to HCBS under the demonstration without regard to a waiting list.</t>
  </si>
  <si>
    <t>Medically Involved Children's Waiver (MICW)</t>
  </si>
  <si>
    <t>3/1/2016, amended 7/1/2019</t>
  </si>
  <si>
    <t>Any children who meet the NF level of care and MICW eligibility are prioritized for entry into the waiver according to the following criteria: 
1. Children currently residing in NF for long-term care whose families wish to have them return home. 
2. Children *who lose eligibility for another waiver, meet NF LOC* and are at risk of NF placement. 
Each individual's entry to the waiver is based on the priorities listed above, the date of application, and equal statewide access. 
Children currently served under other waivers, who meet the NF level of care, will be assisted to transition to this waiver. Children who meet eligibility for this waiver, but for whom there is no capacity on the waiver, will be referred to other programs and placed on the Medically Involved Children's Waiver waiting list for services according to legislatively mandated priorities by date of application. Children who do not meet the waiver enrollment criteria will be referred to other services or programs. 
Children who lose MICW eligibility due to change of physical and or medical status, out of home placement, or income related issues will be referred to other services or programs.</t>
  </si>
  <si>
    <t>Children's HCBS Waiver</t>
  </si>
  <si>
    <t>The waiver provides for entrance of all eligible individuals. 
WAIT LIST: If the maximum number of children allowed on the Waiver are enrolled and being served, the Department may place a child eligible for the waiver on a wait list that is managed on a statewide basis.
(a) The date of the initial completed application, of a child who is I/DD eligible, for the waiver determines the order on the wait list. 
(b) The date the application for the waiver is complete is the date that the Department has the required demographic data for the child. 
(c) Children on the wait list are served on a first come, first served basis as space on the Waiver allows. All individuals are re-evaluated prior to enrollment to ensure they still meet all criteria for enrollment. 
(d) Applications for the waiver are valid for 12 months and can be extended for another 12 months by confirming continued request for waiver services. 
(e) A child who previously received waiver, exited the waiver due to financial eligibility, reapplies for the waiver, and meets all other criteria for eligibility is put on the wait list as of the date the original application for the waiver was complete. 
Children who lose ICF/IID eligibility will be referred to other services or programs.</t>
  </si>
  <si>
    <t>Medically Fragile (Hospital) Model</t>
  </si>
  <si>
    <t>Children with significant medical needs who score 45 or greater on the MFCU Clinical Criteria. Children who do not meet the waiver enrollment criteria will be referred to other services or programs. 
WAIT LIST. If the maximum number of children allowed on the Medically Fragile Waiver are enrolled and being served, the Department may place a child eligible for the Medically Fragile Waiver on a wait list. 
(a) The date of the initial completed application for the MFW determines the order on the wait list. A child who previously received the MFW, exited the MFW, reapplies for the MFW, and currently meets all other criteria for eligibility is put on the wait list as of the date the original application for the MFW was complete.] 
(b) The date the application for the MFW is complete is the date that the Department has the required demographic data for the child. 
(c) Children on the wait list are served on a first come, first served basis as space on the Medically Fragile Waiver allows. All candidates are re-evaluated prior to enrollment to ensure they still meet all criteria for enrollment. 
Children who lose MFW eligibility due to change of physical medical, or residential status or changes in child's income will be referred to other services or programs.</t>
  </si>
  <si>
    <t>Behavioral (ICF/IDD) Model Waiver</t>
  </si>
  <si>
    <t>Children with significant behaviors who meet and maintain a score of 200 or more on the Behavior Conditions Criteria. 
Entry to the waiver is offered to individuals based on the date of their completed application for the waiver and is managed by ODDS on a statewide basis.
Referral forms for the Behavioral Waiver can be found on the ODDS website and anyone can submit a referral form. Once completed, the referral form is submitted to ODDS via email or postal service. 
WAIT LIST: If the maximum number of children allowed on the ICF/ID Behavioral Model Waiver are enrolled and being served they may be reviewed for entry on to #0117 Children's HCBS Waiver. The Department may also place a child eligible for the Behavioral waiver on a wait list. 
(a) The date of the initial completed application for the Behavioral waiver determines the order on the wait list. A child who previously received the Behavioral waiver, exited the Behavioral waiver, reapplies for the Behavioral waiver, and currently meets all other criteria for eligibility is put on the wait list as of the date the original application for the Behavioral waiver was complete. 
(b) The date the application for the Behavioral waiver is complete is the date that the Department has the required demographic data for the child. 
(c) Children on the wait list are served on a first come, first served basis as space on the ICF/ID Behavioral Waiver allows. All candidates are re-evaluated prior to enrollment to ensure they still meet all criteria for enrollment. 
Children who lose ICF/ID eligibility due to change of functional or residential status, or changes in child's income will be referred to other services or programs.</t>
  </si>
  <si>
    <t>Adults' HCBS Waiver</t>
  </si>
  <si>
    <t>The waiver provides for entrance of all eligible individuals.</t>
  </si>
  <si>
    <t>ADvantage</t>
  </si>
  <si>
    <t>In accordance with ADvantage program medical eligibility determination[see OAC 317:35-17-5];  require nursing facility level of care [see OAC 317:35-17-2]; meet service eligibility criteria [see OAC 317:35-17-3(f)]; Eligibility and Countable Income [see OAC 317:35-5]; meet program eligibility criteria [see 317:35-17-3(g)] and complete all requirements of application for ADvantage services [see OAC 317:35-17-4]. Entry to the waiver is offered to individuals based on the date of their application for the waiver. The ADvantage waiver provides for the entrance of all eligible persons.</t>
  </si>
  <si>
    <t>7/1/2016, amended 10/4/2018</t>
  </si>
  <si>
    <t>Community Waiver</t>
  </si>
  <si>
    <t>Furnish waiver services to individuals experiencing crisis
Transition of persons from public ICF's/IID to the community</t>
  </si>
  <si>
    <t xml:space="preserve">In accordance with policy OAC 317:40-1-1, initiation of services occurs in chronological order from the waiver request for services list based on the date of receipt of a request for services. The person must have critical support needs that can be met by the Community Waiver and cannot be met by the applicable In Home Supports Waiver (Adult or Child) or other service alternative.  </t>
  </si>
  <si>
    <t>Homeward Bound Waiver</t>
  </si>
  <si>
    <t>Individuals who are certified as members of the Plaintiff Class in Homeward Bound et al. v. The Hissom Memorial Center may enter the waiver at any time as long as all other factors of eligibility are met.</t>
  </si>
  <si>
    <t>In-Home Supports Waiver for Children</t>
  </si>
  <si>
    <t>7/1/2017, amended 7/1/2018</t>
  </si>
  <si>
    <t>Furnish waiver services to children experiencing crisis, as described in policy OAC 317:40-1-1</t>
  </si>
  <si>
    <t>In accordance with OAC 317:40-1-1, initiation of services occurs in chronological order from the waiting list based on the date of receipt of a written request for services.  The individual must meet the financial and medical eligibility criteria and have critical support needs that can be met by the IHSW-C.  Exceptions to the chronological requirement may be made when an emergency exists.</t>
  </si>
  <si>
    <t>In-Home Supports Waiver for Adults</t>
  </si>
  <si>
    <t>Furnish waiver services to individuals experiencing crisis per OAC 317:40-1-1
Transition of members who age out of the In-Home Supports Waiver for Children</t>
  </si>
  <si>
    <t>In accordance with OAC 317:40-1-1, initiation of services occurs in chronological order from the waiting list based on the date of receipt of a written request for services.  The individual must meet the financial and medical eligibility criteria and have critical support needs that can be met by the IHSW-A.  Exceptions to the chronological requirement may be made when an emergency exists.</t>
  </si>
  <si>
    <t>Ohio Home Care Waiver</t>
  </si>
  <si>
    <t>Reserved Capacity for HOME Choice Participants</t>
  </si>
  <si>
    <t>In general, waiver applicants are considered on a first come-first serve basis according to the signature date on their HCBS waiver referral. However, priority is given to the following persons applying for enrollment on the Ohio Home Care Waiver: 
*Children who are from birth up to, but not including, age 21 who: 
* Were residing in an inpatient hospital setting at the time of, and at least fourteen consecutive days prior to, application for the Ohio Home Care Waiver; or  
* Have had three or more inpatient hospital stays during the twelve months prior to application for the Ohio Home Care Waiver. 
*Individuals between the ages of 21 and 59 who resided in an inpatient hospital setting for 14 consecutive days prior to application for the Ohio Home Care Waiver. 
*Individuals from birth through age 59 living in the community living who are at imminent risk of institutionalization due to the documented loss of a primary caregiver. 
*Individuals from birth through age 59 who, at the time of application for the Ohio Home Care Waiver, were receiving private duty nursing services for at least 12 consecutive months. 
*Individuals from birth through age 59 who are residents of a Medicaid-funded nursing facility at the time of application. 
*Within a reserved capacity established by this waiver, individuals from birth through age 59 who are residing in a residential treatment facility, or an inpatient hospital setting, and who have been determined by ODM to be eligible for the HOME Choice (Money Follows the Person) Program.</t>
  </si>
  <si>
    <t>PASSPORT_Phase II Waiver Alignment Amendment</t>
  </si>
  <si>
    <t>Reserve capacity for waiver participants transitioning from the Ohio Home Care Waiver.</t>
  </si>
  <si>
    <t>The PASSPORT waiver is open to all eligible individuals. 
All applicants must meet all eligibility requirements that are rule-filed in Ohio Administrative Code. 
Specifically, these rules are in Ohio Administrative Code in the ODM section: 
5160-31-03 (Eligibility) 5
160-31-04 (Enrollment) 
In addition, this rule is in Ohio Administrative Code in the ODA section: 1
73-42-01 (Enrollment)</t>
  </si>
  <si>
    <t>IO Waiver Renewal July 2019</t>
  </si>
  <si>
    <t>Community Alternative</t>
  </si>
  <si>
    <t>Section 5126.042 of the Ohio Revised Code (ORC) requires the state to work with stakeholders to establish a process for a home and community-based services waiting list. ORC 5126.042 was amended in September 2017 to remove the existing priority groups. 
Ohio Administrative Code (OAC) 5123-9-04 specifies how individuals are selected for entrance to the waiver. 
The OAC specifies the one statewide process for how individuals are selected for entrance to a Department of Developmental Disabilities (DODD)-operated waiver, defines criteria for immediate need, and establishes the order in which individuals on a waiting list will be offered home and community-based services according to criteria that defines an individual’s current need for home and community-based services. 
In accordance with OAC 5123-9-04, individuals assessed to have immediate needs who require waiver enrollment to address those needs are enrolled without being placed on the waiting list. When selecting individuals from the waiting list for enrollment, individuals determined to have the greatest need are enrolled ahead of others with fewer needs. Urgency of need is determined by the number of criteria met for placement on the waiting list. Individuals who meet multiple criteria are enrolled ahead of those who meet only one criterion. When two or more individuals meet the same number of criteria, order of enrollment is determined by the earliest waiting list placement date.</t>
  </si>
  <si>
    <t>Assisted Living - Renewal (2019)</t>
  </si>
  <si>
    <t>Individuals seeking to enroll in the Assisted Living waiver may enroll in the waiver and receive waiver services no earlier than the date the individual meets all of the following criteria: 
1. Basic Medicaid eligibility has been established (Medicaid effective date);https://wms-mmdl.cms.gov/WMS/faces/protected/35/apdxB3_2.jsp# 
2. Meets the level of care requirements to participate in the waiver; 
3. Meets special waiver requirements (e.g. the individual is determined to be included in the target group and has been found to meet other requirements of eligibility specified in the approved waiver including documentation from the individual that he or she chooses to receive waiver services); and 
4. Has an approved service plan developed that includes at least one waiver service. 
The process for enrollment in the Assisted Living waiver is outlined in the following Ohio Administrative Code rules: 5160-33-03 (Eligibility); 5160-33-04 (Enrollment), and 173-38-03 (Enrollment). In accordance with these rules, entry to the waiver is offered to individuals based on the date of application for waiver services. Entry to the waiver is not prioritized based on the imminent need for services or place of residence at the time of application.</t>
  </si>
  <si>
    <t>Self Empowered Life Funding (SELF) Waiver Amendment December 2018</t>
  </si>
  <si>
    <t>7/1/20105, amended 12/1/2018</t>
  </si>
  <si>
    <t>Emergencies and Hearing Decisions
Statewide HCBS Waiting List Reduction</t>
  </si>
  <si>
    <t>Level One Waiver Amendment December 2018</t>
  </si>
  <si>
    <t>7/1/2016, amended 12/1/2018</t>
  </si>
  <si>
    <t>Emergencies and Hearing Decisions</t>
  </si>
  <si>
    <t>Section 5126.042 of the Ohio Revised Code requires the state to work with stakeholders to establish a process for a home and community-based services waiting list. Ohio Revised Code 5126.042 has been amended to remove the existing priority groups. 
Ohio Administrative Code 5123-9-04 specifies how individuals are selected for entrance to the waiver. The Ohio Administrative Code specifies the one statewide process for how individuals are selected for entrance to a DODD-operated waiver, defines criteria for immediate need, and the establishes the order in which individuals on a waiting list will be offered home and community-based services according to criteria that defines an individual’s current need for home and community- based services. 
In accordance with Ohio Administrative Code 5123-9-04, individuals assessed to have immediate needs who require waiver enrollment to address those needs are enrolled without being placed on the waiting list. When selecting individuals from the waiting list for enrollment, individuals determined to have the greatest need are enrolled ahead of others with fewer needs. Urgency of need is determined by the number of criteria met for placement on the waiting list. Individuals who meet multiple criteria are enrolled ahead of those who meet only one criterion. When two or more individuals meet the same number of criteria, order of enrollment is determined by the earliest waiting list placement date.</t>
  </si>
  <si>
    <t>Waiver for Technology Dependent, Medically Fragile Individuals</t>
  </si>
  <si>
    <t>Children with Spinal Muscular Atrophy Type I</t>
  </si>
  <si>
    <t>New Choices Waiver</t>
  </si>
  <si>
    <t>Focus on deinstitutionalization</t>
  </si>
  <si>
    <t>At the beginning of each waiver year, the SMA NCW Unit will calculate the total number of available waiver slots.  420 slots will be reserved for residents of hospitals, nursing facilities and other Utah licensed medical institutions (non-IMD).
For applicants residing in hospitals, nursing facilities or other Utah licensed medical institutions (non-IMD), no selection policies apply beyond the waiver targeting criteria described in Appendix B-1.
The remaining non-reserved available waiver slots (the slots that are not reserved for hospital and nursing facility residents) can be accessed by any applicant outside the reserved capacity slots who meets the waiver eligibility criteria.  For applicants wishing to apply for the non-reserved slots, the following selection of entrants will be employed:
On a tri-annual basis, the SMA NCW Unit will open an application period for anyone meeting the eligibility criteria and who wishes to apply for the non-reserved slots.  The SMA NCW Unit will enroll up to 33.33% of the remaining non-reserved slots.  At the beginning of each tri-annual period, the SMA NCW Unit will provide an open application period of 14 days during which time applications will be accepted from all interested applicants.  At the end of the open application period the SMA NCW Unit will conduct an initial eligibility screening of each application received to determine whether the following minimum screening criteria is met:
1.  The applicant resided in a qualifying facility type for at least the required number of days (depending upon the facility type in which they reside as specified in Appendix B-1-b) by the end of the open application period.
2.  The applicant reached 18 years of age or older by the end of the open application period.
3.  Medical records provided with the application appear to indicate the applicant has care needs that require nursing facility level of care or equivalent care provided by a home and community-based services waiver program.
Applications that do not meet the initial screening criteria listed above will be returned and hearing rights will be provided.  
If the number of applications received during an open application period is equal to or less than the number of slots available during that application period, all applicants meeting waiver criteria will be enrolled in the waiver.  
During either of the first two (2) tri-annual open application periods of a waiver year, if fewer qualifying applications are received than the number of available slots, the unfilled slots may carry over to the next open application period.  
During the third tri-annual open application period of a waiver year, the SMA NCW Unit will calculate the number of remaining non-reserved waiver slots and open one final open application period.  If fewer qualifying applications are received than the number of available slots, the unfilled slots will not carry over.  
If more applications are received than there is space available for a particular application period, the SMA NCW Unit will rank applicants based on length of stay.  (Applicants who have been residing in a qualifying facility type the longest will be given preference.)  When this ranking has been completed, the SMA NCW Unit will return all applications above the number of available slots for that application period and hearing rights will be provided.  In the event there is a length of stay tie at the cut-off point, all applicants in the tie who meet waiver criteria will be enrolled in the waiver.  The number of enrollees above 33.33% for that open application period will be deducted from the number of enrollees permitted in the next open application period.</t>
  </si>
  <si>
    <t>Community Supports Waiver for Individuals with Intellectual Disabilities &amp; Other Related Conditions</t>
  </si>
  <si>
    <t>7/1/2015, amended 7/1/2019</t>
  </si>
  <si>
    <t>Relief of Primary Caregiver</t>
  </si>
  <si>
    <t>Medicaid recipients who meet the programmatic eligibility requirements as defined in Appendix B-1 are given a choice (in writing) to either receive services to meet the identified needs in an ICF/ID, or through the CSW. If the individual chooses to receive services through the waiver, available capacity is determined. 
If available capacity exists, the individual is enrolled in the waiver. 
If available capacity does not exist, the applicant will be advised in writing that he or she may access services through an ICF/ID, or may wait for available capacity in the CSW. 
If the individual chooses to wait for available capacity, the operating agency provides information about community resources to assist the individual in the interim. If the individual is not a Medicaid recipient at the time of application, information will be given on applying for Medicaid. However, eligibility for Medicaid is not determined at this time. 
While awaiting the availability of CSW services, the operating agency may offer applicants State-funded services such as community supports brokering supported employment, family preservation and/or other supported employment programs that are based on availability of State funds and referral to other available community resources. 
In all cases, the applicant’s choice will be documented in writing, signed by the applicant, and maintained as part of the individual record. 
As directed by State law, DSPD has established a Critical Needs Assessment process by which individuals are ranked on a waiting list to prioritize access to services. A significant component of the Critical Needs Assessment tool addresses the immediacy of the need for services and the individual’s risk in not gaining access to services. The applicant is placed on a waiting list according to their critical need ranking. The waiting list includes applicants who are seeking to receive services through DSPD.</t>
  </si>
  <si>
    <t>Waiver for Individuals Age 65 or Older</t>
  </si>
  <si>
    <t>7/1/2015, amended 7/1/2016</t>
  </si>
  <si>
    <t>When available capacity and funding exist, individuals that meet the programmatic eligibility requirements, as defined in Appendix B-1, are given a choice to receive services through the Aging waiver. 
If available capacity does not exist, the applicant may access services through a nursing facility, or may wait for available capacity on the Aging waiver.
DAAS has established a Demographic Intake and Screening (DIS) form by which individuals are ranked to prioritize access to waiver services.  The DIS form scores the performance of both ADLs and IADLs and includes a risk assessment to help determine the immediacy of need for services and the individual’s risk in not gaining access to waiver services.
Applicants ranked by the DIS form are then placed on a waiting list entitled "The Applicant List" which is maintained by the Operating Agency.</t>
  </si>
  <si>
    <t>Physical Disabilities Waiver</t>
  </si>
  <si>
    <t>Medicaid recipients who meet the programmatic eligibility requirements as defined in Appendix B-1 are given a choice to either receive services in a Nursing Facility (NF) or through the PD Waiver.  The applicant’s choice will be documented in writing, signed by the applicant and maintained as part of the individual record in the Utah Systems for Tracking Eligibility, Planning and Services (USTEPS).  
If available capacity exists, individuals may enroll in the PD Waiver.  If no available capacity exists in the PD Waiver, the applicant will be advised in writing that he or she may access services through a NF or may wait for open capacity to develop in the PD Waiver.  If the individual chooses to wait for open capacity, DSPD provides information about community resources to assist the individual.  In addition, if the individual is currently Medicaid eligible, they have access to Medicaid State Plan services.
The State has developed policies prioritizing access to individuals waiting for waiver services.  These policies provide opportunities for access to individuals residing in the community and in institutional settings.
DSPD has established a Critical Needs Assessment process by which individuals are ranked to prioritize access to waiver services.  A significant component of the Critical Needs Assessment tool addresses the immediacy of the need for services and the individual’s risk in not gaining access to waiver services.
Individuals in nursing facilities do not demonstrate an immediate need for services, nor do they present as being at high risk if waiver services are not extended to them.  Individuals in institutional facilities rank extremely low on the prioritization for receipt of waiver services.
The State recognized this problem and initiated a separate process in which individuals in institutional settings may gain access to waiver services.  Medicaid recipients residing in nursing facilities, meeting the PD Waiver criteria may gain access to the PD Waiver by having the State general funds, that supported the person in the NF, follow the person into the PD Waiver, i.e., the money-follows-the-person concept.
The State believes the existence of these two access points of admission into the PD Waiver is an equitable methodology to support access from both the institution and the community.  This methodology is supported by the State’s Olmstead Advisory Committee and has not resulted in growth of the NF program.  The State has chosen to not reserve capacity to accommodate both points of entry.
The individual tracks do not take priority over each other as each track has its own funding process.  Once a person in institutional care (i.e., NF) is ready to transition from the NF and is found eligible to receive services through the PD Waiver, as long as the number of unduplicated participants authorized in the waiver has not been exceeded, the person may begin receiving services.  
A person who lives in the community with physical disabilities and who has an immediate need for services is placed on the waiting list.  Once the Utah State Legislature provides an allocation, those waiting with the greatest criticality receive funding first until the allocation is expended.</t>
  </si>
  <si>
    <t>Medically Complex Children's Waiver</t>
  </si>
  <si>
    <t>Entrance to the waiver will be managed by open application periods. These application periods will be determined by the Medicaid agency based on available funding and program attrition.  
During the open enrollment period(s), the State will accept applications from interested applicants.  (All references to applicants, participants or individuals within this document include the role of the individual’s representative).  
The application includes:  1) a requirement that the family describe the applicant’s clinical needs in the Waiver Application form, 2) a Physician Certification form; and 3) a Records Release for authorizing physicians to release records to the Medicaid agency.  Once received, the RN case manager will send a Physician Certification form to the child’s physician, and will request copies of the child’s most recent medical documentation from the physician’s office.  
After the application is received, the RN case manager will review the clinical documentation provided to determine minimum program eligibility based on confirmation that the applicant:  
1. Meets nursing facility level of care as described in Appendix B-6-d; AND
2. Meets the additional targeting criteria listed in Appendix B-1.b.</t>
  </si>
  <si>
    <t>Waiver Movement and Emergencies
Facility Downsizing</t>
  </si>
  <si>
    <t xml:space="preserve">Waiver slot assignment is the pairing of an available (funded) waiver slot with the individual in most urgent need at the time.  The slot assignment process is designed to ensure that the individual with the most urgent need in a particular locality receives a slot ahead of those with less urgent needs. Only individuals who need waiver services within 30 days and are at imminent risk of institutionalization will be assigned a waiver slot per 42 CFR 441.302.C.1-3. 
Due to the fact that Virginia currently has a waiting list for individuals seeking DD waiver services, individuals who meet the diagnostic, level of care and financial criteria must also be found to meet criteria for priority of need in order to receive a slot.  This must be documented in the individual's record and a sample of individuals on the waiting list is reviewed by DMAS Quality Management Review staff during their onsite reviews to assure that the criteria is being applied correctly. 
There will be one waiting list from which individuals are selected for all three waivers.  The waiting list will be divided into three categories: Priority One, Priority Two and Priority Three.  Only when all individuals across the state in the Priority One category have been served may Priority Two (and then Priority Three) individuals access a DD waiver slot. 
1. Priority One: individuals determined to meet one of the following criteria and require a waiver service within one year. a. An immediate jeopardy exists to the health and safety of the individual due to the unpaid primary caregiver having a chronic or long-term physical or psychiatric condition or conditions that significantly limit the ability of the primary caregiver or caregivers to care for the individual; there are no other unpaid caregivers available to provide supports. 
b. There is immediate risk to the health or safety of the applicant, primary caregiver, or other person living in the home due to either of the following conditions: 
(1) The individual's behavior or behaviors, presenting a risk to himself or others, cannot be effectively managed by the primary caregiver or unpaid provider even with services coordinator/case manager-arranged generic or specialized supports; or 
(2) There are physical care needs, such as lifting or bathing, or medical needs that cannot be managed by the primary caregiver even with services coordinator/case manager-arranged generic or specialized supports; 
c. The individual lives in an institutional setting and has a viable discharge plan; OR 
d. The individual is a young adult transitioning who is no longer eligible for IDEA services . After age 27, this criterion will no longer apply. 
2. Priority Two: individuals meet one of the following criteria and a service is needed in one to five years. 
a. The health and safety of the individual is likely to be in future jeopardy due to  
 i. The unpaid primary caregiver or caregivers having a declining chronic or long-term physical or psychiatric condition or conditions that significantly limit his ability to care for the individual;
 ii. There are no other unpaid caregivers available to provide supports; and 
 iii. The individual's skills are declining as a result of lack of supports; 
b. The individual is at risk of losing employment supports; 
c. The individual is at risk of losing current housing due to a lack of adequate supports and services; or 
d. The individual has needs or desired outcomes that with adequate supports will result in a significantly improved quality of life. 
3. Priority Three: the individual may not need to access a waiver slot for more than five years as long as the current supports and services remain. 
a. The individual is receiving a service through another funding source that meets current needs; 
b. The individual is not currently receiving a service but is likely to need a service in five or more years; or 
c. The individual has needs or desired outcomes that adequate supports will result in a significantly improved quality of life. 
Individuals who are in the Priority 1 category who are determined to be most in need of supports at the time a slot is available are reviewed by the independent Waiver Slot Assignment Committee for the area in which the slot is available. The individual whose score indicates the highest need as designated by the committee, is offered the available slot. The committee reviews twice the number of people as available slots. 
Between the three DD waivers, assignment to a slot in the Family and Individual Supports (FIS) waiver will typically take precedence.  Individuals may be considered for a slot in one of the other two DD waivers based upon the following: 
• The individual’s needs cannot be met within the FIS Waiver due to the level and intensity of supports required, 
• The individual is requesting and has a demonstrated need for services which are not available within in the FIS Waiver, nor can be coordinated with EPSDT (for children), or 
• The individual is in an emergency status or found to have the highest priority of need at the time a slot is available and, while the FIS waiver can meet his/her need, the only available slot is in another waiver. 
Individuals may request a reserve slot in order to transfer to another waiver based upon the following: 
• The individual desires to live more independently and shift to a different waiver (i.e., movement from the Community Living waiver to the FIS Waiver or from either of those to waivers to the Building Independence waiver), or 
• The individual is confirmed to have imminent increasing support needs and requires more intense services available in another waiver. 
Appeal rights are given to individuals who move from the previous urgent waitlist to Priority 2 or 3, and from non-urgent to Priority 3. </t>
  </si>
  <si>
    <t>Family and Individual Support Waiver</t>
  </si>
  <si>
    <t>Waiver slot assignment is the pairing of an available (funded) waiver slot with the individual in most urgent need at the time.  The slot assignment process is designed to ensure that the individual with the most urgent need in a particular locality receives a slot ahead of those with less urgent needs. Only individuals who need waiver services within 30 days and are at imminent risk of institutionalization will be assigned a waiver slot per 42 CFR 441.302.C.1-3.
Due to the fact that Virginia currently has a waiting list for individuals seeking DD waiver services, individuals who meet the diagnostic, level of care and financial criteria must also be found to meet criteria for priority of need in order to receive a slot.  This must be documented in the individual's record and a sample of individuals on the waiting list is reviewed by DMAS Quality Management Review staff during their onsite reviews to assure that the criteria is being applied correctly.
There will be one waiting list from which individuals are selected for all three waivers.  The waiting list will be divided into three categories: Priority One, Priority Two and Priority Three.  Only when all individuals across the state in the Priority One category have been served may Priority Two (and then Priority Three) individuals access an DD slot. Individuals who are in the Priority 1 category who are determined to be most in need of supports at the time a slot is available are reviewed by the independent Waiver Slot Assignment Committee for the area in which the slot is available.   The individual whose score indicates the highest need as designated by the committee, is offered the available slot. The committee reviews twice the number of people as available slots. 
1. Priority One: individuals determined to meet one of the following criteria and require a waiver service within one year.
a. An immediate jeopardy exists to the health and safety of the individual due to the unpaid primary caregiver having a chronic or long-term physical or psychiatric condition or conditions that significantly limit the ability of the primary caregiver or caregivers to care for the individual; there are no other unpaid caregivers available to provide supports.
b. There is immediate risk to the health or safety of the applicant, primary caregiver, or other person living in the home due to either of the following conditions:
(1) The individual's behavior or behaviors, presenting a risk to himself or others, cannot be effectively managed by the primary caregiver or unpaid provider even with services coordinator/case manager-arranged generic or specialized supports; or
(2) There are physical care needs, such as lifting or bathing, or medical needs that cannot be managed by the primary caregiver even with services coordinator/case manager-arranged generic or specialized supports;
c. The individual lives in an institutional setting and has a viable discharge plan; OR
d. The individual is a young adult transitioning who is no longer eligible for IDEA services. After age 27, this criterion will no longer apply.
2. Priority Two: individuals meet one of the following criteria and a service is needed in one to five years. 
a. The health and safety of the individual is likely to be in future jeopardy due to 
 i. The unpaid primary caregiver or caregivers having a declining chronic or long-term physical or psychiatric condition or conditions that significantly limit his ability to care for the individual;
 ii. There are no other unpaid caregivers available to provide supports; and
 iii. The individual's skills are declining as a result of lack of supports;
b. The individual is at risk of losing employment supports;
c. The individual is at risk of losing current housing due to a lack of adequate supports and services; or
d. The individual has needs or desired outcomes that with adequate supports will result in a significantly improved quality of life. 
3. Priority Three: the individual may not need to access a waiver slot for more than five years as long as the current supports and services remain.
a. The individual is receiving a service through another funding source that meets current needs;
b. The individual is not currently receiving a service but is likely to need a service in five or more years; or
c. The individual has needs or desired outcomes that adequate supports will result in a significantly improved quality of life. 
Between the three DD waivers, assignment to a slot in the Family and Individual Supports (FIS) waiver will typically take precedence.  Individuals may be considered for a slot in one of the other two IDD waivers based upon the following:
• The individual’s needs cannot be met within the FIS Waiver due to the level and intensity of supports required, 
• The individual is requesting and has a demonstrated need for services which are not available within in the FIS Waiver, nor can be coordinated with EPSDT (for children), or 
• The individual is in an emergency status or found to have the highest priority of need at the time a slot is available and, while the FIS waiver can meet his/her need, the only available slot is in another waiver.
Individuals may request a reserve slot in order to transfer to another waiver based upon the following:
• The individual desires to live more independently and shift to a different waiver (i.e., movement from the Community Living waiver to the FIS Waiver or from either of those to waivers to the Building Independence waiver), or
• The individual is confirmed to have imminent increasing support needs and requires more intense services available in another waiver.</t>
  </si>
  <si>
    <t>Building Independence Waiver</t>
  </si>
  <si>
    <t>Waiver slot assignment is the pairing of an available (funded) waiver slot with the individual in most urgent need at the time.  The slot assignment process is designed to ensure that the individual with the most urgent need in a particular locality receives a slot ahead of those with less urgent needs.  Only individuals who need waiver services within 30 days and are at imminent risk of institutionalization will be assigned a waiver slot per 42 CFR 441.302.C.1-3.
Due to the fact that Virginia currently has a waiting list for individuals seeking DD waiver services, individuals who meet the diagnostic, level of care and financial criteria must also be found to meet criteria for priority of need in order to receive a slot.  This must be documented in the individual's record and a sample of individuals on the waiting list is reviewed by DMAS Quality Management Review staff during their onsite reviews to assure that the criteria is being applied correctly.
There will be one waiting list from which individuals are selected for all three waivers.  The waiting list will be divided into three categories: Priority One, Priority Two and Priority Three.  Only when all adults in the region in the Priority One category  who have requested access to a more integrated, independent living arrangement that can be supported through the provision of a minimal level of supports have been offered and declined a BI waiver slot may Priority Two (and then Priority Three) individuals access a BI slot.  The individual whose score indicates the highest need as designated by the committee, is offered the available slot. Any adult who was offered and passed on accepting a BI waiver slot, will remain on the waiting list for consideration for a slot from one of the other two DD waivers.
 The committee reviews twice the number of people as available slots. 
The three wait list priorities are described in more detail below:
1. Priority One: individuals determined to meet one of the following criteria and require a waiver service within one year.
a. An immediate jeopardy exists to the health and safety of the individual due to the unpaid primary caregiver having a chronic or long-term physical or psychiatric condition or conditions that significantly limit the ability of the primary caregiver or caregivers to care for the individual; there are no other unpaid caregivers available to provide supports.
b. There is immediate risk to the health or safety of the applicant, primary caregiver, or other person living in the home due to either of the following conditions:
(1) The individual's behavior or behaviors, presenting a risk to himself or others, cannot be effectively managed by the primary caregiver or unpaid provider even with services coordinator/case manager-arranged generic or specialized supports; or
(2) There are physical care needs, such as lifting or bathing, or medical needs that cannot be managed by the primary caregiver even with services coordinator/case manager-arranged generic or specialized supports;
c. The individual lives in an institutional setting and has a viable discharge plan; OR
d. The individual is a young adult transitioning who is no longer eligible for IDEA services. After age 27, this criterion will no longer apply.
2. Priority Two: individuals meet one of the following criteria and a service is needed in one to five years. 
a. The health and safety of the individual is likely to be in future jeopardy due to 
 i. The unpaid primary caregiver or caregivers having a declining chronic or long-term physical or psychiatric condition or conditions that significantly limit his ability to care for the individual;
 ii. There are no other unpaid caregivers available to provide supports; and
 iii. The individual's skills are declining as a result of lack of supports;
b. The individual is at risk of losing employment supports;
c. The individual is at risk of losing current housing due to a lack of adequate supports and services; or
d. The individual has needs or desired outcomes that with adequate supports will result in a significantly improved quality of life. 
3. Priority Three: the individual may not need to access a waiver slot for more than five years as long as the current supports and services remain.
a. The individual is receiving a service through another funding source that meets current needs;
b. The individual is not currently receiving a service but is likely to need a service in five or more years; or
c. The individual has needs or desired outcomes that adequate supports will result in a significantly improved quality of life.
Between the three DD waivers, assignment to a slot in the Family and Individual Supports (FIS) waiver will typically take precedence.  Individuals may be considered for a slot in one of the other two IDD waivers based upon the following:
• The individual’s needs cannot be met within the FIS Waiver due to the level and intensity of supports required, 
• The individual is requesting and has a demonstrated need for services which are not available within in the FIS Waiver, nor can be coordinated with EPSDT (for children), or 
• The individual is in an emergency status or found to have the highest priority of need at the time a slot is available and, while the FIS waiver can meet his/her need, the only available slot is in another waiver.
Individuals may request a reserve slot in order to transfer to another waiver based upon the following:
• The individual desires to live more independently and shift to a different waiver (i.e., movement from the Community Living waiver to the FIS Waiver or from either of those to waivers to the Building Independence waiver), or
• The individual is confirmed to have imminent increasing support needs and requires more intense services available in another waiver</t>
  </si>
  <si>
    <t>Commonwealth Coordinated Care Plus</t>
  </si>
  <si>
    <t>7/1/2017, amended 5/3/2019</t>
  </si>
  <si>
    <t>Aged
Disabled (physical)
Disabled (other)
Technology dependent</t>
  </si>
  <si>
    <t>Virginia provides home and community-based services to individuals who are elderly and/or have disabilities and who meet the nursing facility or hospital level of care criteria. Individuals who meet the functional, medical/nursing need and financial eligibility criteria receive a waiver slot and choose the services needed, select the providers of those services, and may opt to self-direct care for certain services. DMAS does not maintain a waiting list for the EDCD Waiver; participants are served on a first come, first served basis. 
Participants who have their acute care services covered by a managed care organization will request and enroll in the EDCD Waiver by the same process.</t>
  </si>
  <si>
    <t>Children's Intensive In-Home Behavioral Support</t>
  </si>
  <si>
    <t>9/1/2017, amended 2/1/2019</t>
  </si>
  <si>
    <t>The state of Washington applies a screening process to identify those children with intensive behavioral support needs who could potentially benefit from services designed to support families to successfully maintain their children at home. This selection is accomplished by a combination of risk scores and clinical judgment. 
Program Eligibility Requirements 
1. Clients must first receive the Support Assessment within the DDA Assessment and meet ICF/IID level of care. 
2. The client must be living with his/her family. Family is defined in Waiver WAC 388-845-0001, which contains definitions of key terms. 
3. The client’s risk score from the algorithm must be High or Severe. (Clients will be selected from High and Severe each month.) 
4. Caregiver Acuity must be at least Medium. 
5. Behavior Acuity must be High. 
6. Client and family must accept full participation in the program after being informed of the requirements and prior to being accepted into the program. Full participation means that the family agrees to assist in the development and implementation of their child's positive behavior support plan. 
Screening Process 
The legislature has allocated funding to provide services to 100 children with intensive behavior. Regions prioritize the needs of eligible children and families and request approval for those who are the highest priority based upon a combination of the following considerations: 
* Children residing in an institutional setting whose families are interested in supporting them at home 
* Children for whom intervention can be provided soon after the appearance of challenging behaviors that result in high or severe risk of out of home placement; 
* Available resources will be taken into consideration with priority placed on resource development according to location of eligible clients and community; 
* Children with assessed needs that exceed the scope of their current waiver or state program; 
* Sibling of a CIIBS participant; 
* Children for whom we have documentation during the preceding 12 months of the following: 
a) CPS or CWS involvement When CPS is involved, only those referrals closed due to unsubstantiated findings will be considered; or 
b) Behavioral incident resulting in injury to self or others requiring more than first aid; or 
c) Injury to self or others resulting from physical restraint; or 
d) Inpatient hospitalization related to behavior; or 
e) Incident(s) of elopement; or 
f) Shortened school day or suspensions. 
* Children whose families experience the following additional stressors, as evidenced in the client record: 
a) Marital distress, single parent household; or 
b) Parent(s) diagnosed with chronic mental health or physical health condition; or 
c) Isolation or lack of natural supports. 
* all factors being equal, children with the earliest date of referral for waiver services, as documented in the Waiver Enrollment Request database.</t>
  </si>
  <si>
    <t>Community Protection Waiver</t>
  </si>
  <si>
    <t>State regulations stipulate: When there is capacity on a waiver and available funding for new waiver participants, DDA may consider any of the following populations in any order: 
(a) Priority populations as identified and funded by the legislature. 
(b) Persons DDA has determined to be in immediate risk of ICF/IID admission due to unmet health and safety needs. 
(c) Persons identified as a risk to the safety of the community. 
(d) Persons currently receiving services through state only funds. 
(e) Persons on an HCBS waiver that provides services in excess of what is needed to meet their identified health and welfare needs (i.e., needs can be met on a lesser waiver). 
(f) Persons who were previously on an HCBS waiver since April 2004 and lost waiver eligibility due to residing in an institution. 
If there is not sufficient capacity to allow potential entrants to be enrolled on the waiver, they can request placement in an ICF/IID.</t>
  </si>
  <si>
    <t>Core Waiver</t>
  </si>
  <si>
    <t>State regulations stipulate: When there is capacity on a waiver and available funding for new waiver participants, DDA may enroll people from the statewide data base in a waiver based on the following priority considerations: 
(1) First priority will be given to current waiver participants assessed to require a different waiver because their needs have increased and these needs cannot be met within the scope of their current waiver. 
(2) DDA may also consider any of the following populations in any order: 
(a) Priority populations as identified and funded by the legislature. 
(b) Persons DDA has determined to be in immediate risk of ICF/IID admission due to unmet health and safety needs. 
(c) Persons identified as a risk to the safety of the community. 
(d) Persons currently receiving services through state only funds. 
(e) Persons on an HCBS waiver that provides services in excess of what is needed to meet their identified health and welfare needs. 
(f) Persons who were previously on an HCBS waiver since April 2004 and lost waiver eligibility due to residing in an institution. 
If there is not sufficient capacity to allow potential entrants to be enrolled on the waiver, they can request placement in an ICF/IID.</t>
  </si>
  <si>
    <t>Basic Plus</t>
  </si>
  <si>
    <t>High School Transition Students</t>
  </si>
  <si>
    <t>New Freedom</t>
  </si>
  <si>
    <t>4/1/2015, amended 4/16/2018</t>
  </si>
  <si>
    <t>The state does not anticipate deferring the entrance of otherwise eligible persons.</t>
  </si>
  <si>
    <t>Residential Support Waiver</t>
  </si>
  <si>
    <t>Reserve capacity for the community transition of institutionalized individuals</t>
  </si>
  <si>
    <t>Each waiver year, slots will be filled as eligible participants choose to enroll in the waiver. 
An individual may self refer or be referred by the treatment team with the person's consent. The individual is then assessed for functional and financial eligibility. If a waiver slot is not available, the applicant will be placed on a waiting list based on the date eligibility was determined. 
Once the maximum number of unduplicated participants is reached in each waiver year, no additional participants will be enrolled and a waiting list will be developed. At the beginning of each new waiver year in which there is unused waiver capacity, participants will be prioritized for enrollment, based on the following criteria: 
1. Length of time since the participant requested placement; 
2. Continued functional and financial eligibility; 
3. Geographical preferences; and 
4. Choice of provider, setting, and roommate. 
If an applicant declines to take a waiver slot due to the geographic location or for any other reason, the individual will remain on the waiting list if he/she still desires a community residential placement. If the individual wants to remain on the waiting list, he/she will retain current placement on the waiting list.</t>
  </si>
  <si>
    <t>Individual and Family Services</t>
  </si>
  <si>
    <t>6/1/2015, amended 6/1/2018</t>
  </si>
  <si>
    <t>State regulations stipulate: When there is capacity on a waiver and there is available funding for new waiver participants, DDA may consider any of the following populations in any order: 
(a) Priority populations as identified and funded by the legislature. 
From time to time the Legislature will direct (when funding is available) DDA to add specific groups of individuals to the waiver program in order to meet identified needs. An example would be to enroll high school graduates on the appropriate waiver (i.e., appropriate to their specific living situation and support needs) who wish to receive supported employment services. Other examples include enrolling a) individuals who require the services offered under the Community Protection Waiver, b) individuals when their Roads to Community Living (MFTP) funding expires, and c) individuals who are ready to move back to the community from an IMD. 
(b) Persons DDA has determined to be in immediate risk of ICF/IID admission due to unmet health and safety needs. 
(c) Persons identified as a risk to the safety of the community. 
(d) Persons currently receiving services through state only funds. 
(e) Persons on an HCBS waiver that provides services in excess of what is needed to meet their identified health and welfare needs (i.e., needs can be met on a lesser waiver). 
(f) Persons who were previously on an HCBS waiver since April 2004 and lost waiver eligibility due to residing in an institution. 
Sometimes an individual on a DDA HCBS waiver is in need of and elects to receive the level of support available in an institutional setting (as defined below). If the individual remains in the institution for at least 30 days, then under certain circumstances (see the WAC language below) the individual is terminated from her/his waiver. At the time the individual is able to return to a community setting, s/he is placed on the appropriate waiver in order to receive the support necessary to support her/him in the community. 
Per WAC 388-845-0060(1) concerning termination of waiver enrollment, a waiver participant residing in an institution may be terminated from a waiver under the following circumstances. 
(I) S/he is residing in a hospital, jail, prison, nursing facility, ICF/IID, or other institution and remains in residence at least one full calendar month, and is still in residence: and there is no immediate plan for the waiver participant to return to the community 
(i) At the end of that full calendar month; or 
(ii) At the end of the twelfth month following the effective date of their current person-centered service plan, as described in WAC 388-845-3060; or 
(iii) At the end of the waiver (fiscal) year, whichever date occurs first.</t>
  </si>
  <si>
    <t>Children's Long-Term Support Waiver Program</t>
  </si>
  <si>
    <t>4/1/2017, amended 7/1/2019</t>
  </si>
  <si>
    <t>Disabled (physical)
Disabled (other)
Autism
Developmental disability
Intellectual disability
Serious emotional disturbance</t>
  </si>
  <si>
    <t>The Department has incorporated several key principles commonly used in developing statewide policies, procedures and establishing an effective and equitable system for tracking eligible children waiting to receive CLTS Waiver Program services. The most basic principle is that children must be served in the order of their placement on the wait list -- the first-come, first-served principle. The Department currently uses the Program Participation System (PPS) to administer the CLTS Wait List requirements and track an applicant’s waiver enrollment. 
The Department is responsible for the equitable distribution of CLTS Waiver funds to release to county waiver agencies to enroll eligible children in the CLTS Waiver Program on a statewide first-come, first-served basis. The Department assigns a waiver allocation, or “slot” for the next applicant who is placed on the CLTS Wait List. 
1. The county waiver agency (CWA) must document the date the family, applicant or referral source contacted the agency about CLTS Waiver Program eligibility. This date is used as the child’s placement on the CLTS Wait List. 
2. The county waiver agency must make a preliminary determination of the applicant’s Medicaid non-financial/financial eligibility, functional eligibility and the need for CLTS waiver services. A referral to the county’s Income Maintenance consortia must occur when applicable. 
3. The county waiver agency must offer to complete a home visit to complete the child’s CLTS Functional Screen, along with an assessment of the child and family’s needs within 45 days. If the family agrees, the assessment may be delayed until a time nearer to when funds for CLTS waiver services will become available. 
4. The county waiver agency must provide each applicant placed on the CLTS Wait List with a notification of her/his status, as well as an estimate of when funding for services may become available every six months. 
5. When the child’s name moves to the top of the CLTS Wait List, the county waiver agency must re-assess functional and financial eligibility, complete an assessment based on the child and family’s needs, and determine CLTS Waiver Program enrollment within 30 days. 
When enrolling children from the CLTS Wait List, the following requirements apply: 
1. The child must receive all of the services necessary to meet assessed needs, as identified in his/her current assessment. 
2. The Department will issue funding slots as CLTS Waiver allocations become available, and the designated county’s Support and Service Coordinator must complete an updated functional level of care determination via the CLTS FS, and ensure the child is eligible for a Medicaid State Plan program. 
3. Once the Department confirms the waiver funds will be allocated to the county waiver agency, the county waiver agency must promptly complete the necessary steps to remove the child’s name from the CLTS Wait List and enroll the child in the CLTS Waiver Program. 
4. The Support and Service Coordinator must complete an assessment and issue the family-centered Individual Service Plan (ISP). 
5. The county waiver agency must complete the applicant’s ISP and submit it to the Department within 60 days from enrollment. 
Exceptions to the First-Come, First-Served Medicaid Waiver Wait List Policy: Crisis Needs: 
The only allowable exception to the first-come, first-served CLTS Wait List policy is when a child or parent/guardian meets one of the crisis need criteria. This Department established criteria must be applied in all such circumstances and may not be modified or expanded by the county waiver agency. The following reasons are the only permissible times a child may bypass the CLTS Wait List and be served out of the first-come, first-served order: 
1. Crisis conditions are present in the child’s life situation. The need shall be classified as a crisis if an urgent need is identified as a result of any of the following: 
a. Substantiated abuse, neglect or exploitation of the child in the current living situation; or 
b. Death of the child’s primary caregiver or the sudden inability of that caregiver/support person to provide necessary supervision and support and there no alternative caregiver available; or 
c. Lack of an appropriate residence or placement for the child due to a loss of housing; or 
d. Child has a documented terminal illness and has a life expectancy of less than six months, based upon the opinion of a medical professional appropriately qualified to make such a determination; or 
e. A sudden change in the child’s behavior or the discovery that the child has been behaving in a manner that places the child, or the people with whom he or she shares a residence, or the community at large at risk of harm. 
2. A determination by the county waiver agency that the health and safety of the child is in jeopardy due to the primary caregiver’s physical or mental health status; or 
3. A determination by the county waiver agency that the child is at imminent risk of a more restrictive placement in an ICF-IID, nursing home or other institutional setting; or 
4. A finding by the county waiver agency that other emergency or urgent conditions exist that place the child, family or community at risk of harm and a variance is approved by the Children’s Services Specialist.</t>
  </si>
  <si>
    <t>Family Care Waiver Renewal 2015</t>
  </si>
  <si>
    <t>1/1/2015, amended 7/1/2018</t>
  </si>
  <si>
    <t>Aged
Disabled (physical)
Disabled (other)
Developmental disability
Intellectual disability</t>
  </si>
  <si>
    <t>All persons who have a nursing home or ICF level of care who enroll in the CMS-approved companion s. 1915 (b) waiver or s. 1932(a) SPA are entitled to entrance into this waiver.</t>
  </si>
  <si>
    <t>Self Directed Support Waiver - Intellectual/Developmental Disability and Aged/Physical Disability</t>
  </si>
  <si>
    <t>1/1/2016, amended 12/1/2018</t>
  </si>
  <si>
    <t>Aged
Disabled (physical)
Developmental disability
Intellectual disability</t>
  </si>
  <si>
    <t>All persons who are eligible for Medicaid home and community-based services under s. 1915 (c) waiver will receive options and enrollment counseling through the Aging and Disability Resource Center. When a person is found to be functionally (meeting Level of Care) and financially eligible for a waiver program, the applicant receives counseling to make an informed choice between community care and institutional care. If the individual chooses to receive services in the home and community, he/she is asked to make a second choice among the managed care programs available in his/her area or the IRIS waiver. Should the individual choose IRIS, the ADRC will provide the individual with information to inform their choice among available IRIS consultant agencies. Based on the individual’'s choice, he or she would be referred to the identified IRIS Consultant Agency for enrollment in IRIS.</t>
  </si>
  <si>
    <t>7/1/2016, amended 7/1/2017</t>
  </si>
  <si>
    <t>Yes, phase-in</t>
  </si>
  <si>
    <t>Children's Mental Health Waiver</t>
  </si>
  <si>
    <t>To provide continuity of care and/or Crisis response:</t>
  </si>
  <si>
    <t>Should the number of waiver participants reach the maximum capacity approved, individual determined eligible shall be placed on a waiting list. The status of the wait list is updated by the CMH Waiver Program Manager. The applicants will be listed in two wait lists – the first prioritized by combined CASII/ECSII scores from highest to lowest and the second list prioritized by the overall length of time spent on the wait list. 
When there is an available funding opportunity, eligible wait list applicants will be funded alternately between: 
1. The eligible wait list applicant having the highest score based on the criteria below; then 
2. The eligible wait list applicant waiting the longest on the list, based upon the Medicaid financial eligibility determination date. 
Applicants are scored and ranked on the wait list using the following criteria: 
1. The higher level of care criteria score as identified through the following items: 
• Eligibility qualification acuity (CASII/ECSII score); 
• Threat for custody relinquishment – being denied care because of custody status, CHINS petition is being recommended or considered, or DFS is involved (counts as one point); or 
• Threat to home/school situation – expulsion and/or placement from school or homelessness (counts as one point). 
Reapplication is an option at any time.</t>
  </si>
  <si>
    <t>Brain injury
Developmental disability
Intellectual disability</t>
  </si>
  <si>
    <t>Eligible Dependents of Qualified Military Service Members</t>
  </si>
  <si>
    <t>Individuals may apply for the Supports Waiver by submitting a completed Supports Waiver application. BHD staff are available statewide to meet with applicants and help them apply. After the applicant submits an application, s/he chooses a case manager from a list of available case managers to continue the eligibility process. BHD oversees the management of waiver capacity for the Supports Waiver. The waiting list is managed in accordance with Chapter 46, Section 11 of Wyoming’s Medicaid Rules and BHD-PSS-0421-Waiting List Policy for Developmental Disability Waiver Services. Applicants are placed on the waiting list on a first come, first served basis. As funding opportunities become available, they are granted to the applicant who has been on the waiting list the longest.</t>
  </si>
  <si>
    <t>Comprehensive Waiver</t>
  </si>
  <si>
    <t>Eligible Dependents of Qualified Military Service Members
Emergency Cases
Transitions from a state-funded institution</t>
  </si>
  <si>
    <t>As funding opportunities become available on the Comprehensive Wavier, entrants will be selected based on the following priorities: 
1. Emergency cases approved by the ECC; 
2. Participants on the Supports Waiver who choose to be on the Comprehensive Waiver. Selection is based on the longest time spent on the Supports Waiver, with preference given to participants with a LOS 4-6. 
Reserved capacity slots will be funded as requests are presented and approved by BHD, up to the 32 reserved slots per year.</t>
  </si>
  <si>
    <t>Entry to the waiver is chronologically based on the date the applicant has met both functionally and financially  eligibility.  The functionally edibility tool (LT101) assess functional status and ability for activities of daily living (ADL’s) and instrumental activities of daily living (IADL’s), along with assessment of cognitive impairment, need for supervision, need for formal paid services, informal supports and health and safety issues that place the individual at risk.
The pending status list is for applicants who are not ready to receive waiver services because there is not a Medicaid apartment available at the Assisted Living Facility chosen by the applicant, or applicants that have chosen the participant direction and they are in the process of hiring their direct service workers or any other reason the applicant may have and the applicant has chosen not to receive services under this waiver while waiting. The applicant is allowed to have their case manager submit a pending status request, that they be placed at the bottom of the pending status list through the Electronic Medicaid Waiver System. The waiver pending status list is managed chronologically based on the date of the request to move to the pending status list was received by the waiver program. The statewide pending status includes only functionally and financially eligible applicants. 
The case manager chosen by the applicant is notified every 90 days through the Electronic Medicaid Waiver System (EMWS) from the date the application was placed on the funding status list, or the case manager can request that the applicant move forward from the list when they are ready to start services. The Case Manager will receive two (2) notifications in EMWS to confirm demographics and submit a plan of care.  Once the Case Manager confirms demographics in EMWS  the Waiver Program Manager, or designee will check to see if a new Functional Assessment is needed (if the previous assessment is more than ninety (90) days old).  The case Manager will submit the plan of care with all required documents.  The case manager is expected to respond within ten (10) working days to initiate waiver services.  If there is a delay in meeting the timeline the case manager is contacted by the Waiver Program Manager, or designee to explain the delay or submit a pending status request  The Waiver Program Staff is vigilant about not authorizing waiver services for non-Medicaid eligible applicants. There have been occasions where the period of time between the initial Functional Assessment and the applicants desire to start services is many months. Health and medical or functional conditions can change for applicants. These applicants have not been observed by the Public Health Nurse or the waiver case manager during their waiting period. Wyoming repeats the Functional Assessment at the time the applicant is ready to start services if it is more than 90 days old, to assure that the applicant has not improved or had a change of condition that would impact the outcome of the original Functional Assessment results. Once the participant plan starts, the waiver case manager sees the participant monthly, and thereby can observe and document changes on an ongoing basis. Wyoming feels that this second verification of functional assessment strengthens gate keeping to waiver services and supports our best efforts to provide prudent stewardship to truly eligible waiver participants at an accurate level of service.</t>
  </si>
  <si>
    <t>Individuals eligible as aged, blind or disabled (ABD) under the Medicaid state plan</t>
  </si>
  <si>
    <t>Rhode Island Comprehensive Demonstration</t>
  </si>
  <si>
    <t>Residential habilitation and supports
Integrated day habilitation and supports</t>
  </si>
  <si>
    <t>Waiver name</t>
  </si>
  <si>
    <t>Waiver services: Statutory services</t>
  </si>
  <si>
    <t>Waiver services: Extended state plan services</t>
  </si>
  <si>
    <t>Waiver services: Supports for participant direction</t>
  </si>
  <si>
    <t>Waiver services: Other services</t>
  </si>
  <si>
    <t>Five years</t>
  </si>
  <si>
    <t>Per Iowa Code 441-83.61(4), if no waiver slot is available, DHS enters applicants on the ID waiver waiting list and DHS assesses applicants that submit a HCBS Priority Needs Assessment to determine the applicant’s priority need. 
Emergency need criteria are as follows: 
- The usual caregiver has died or is incapable of providing care, and no other caregivers are available to provide needed supports. 
- The applicant has lost primary residence or will be losing housing within 30 days and has no other housing options available. 
- The applicant is living in a homeless shelter and no alternative housing options are available. 
- There is founded abuse or neglect by a caregiver or others living within the home of the applicant, and the applicant must move from the home. 
- The applicant cannot meet basic health and safety needs without immediate supports. 
Urgent need criteria are as follows: 
- The caregiver will need support within 60 days in order for the applicant to remain living in the current situation. 
- The caregiver will be unable to continue to provide care within the next 60 days. 
- The caregiver is 5Five years of age or older and has a chronic or long-term physical or psychological condition that limits the ability to provide care. 
- The applicant is living in temporary housing and plans to move within 31 to 120 days. 
- The applicant is losing permanent housing and plans to move within 31 to 120 days. 
- The caregiver will be unable to be employed if services are not available. 
- There is a potential risk of abuse or neglect by a caregiver or others within the home of the applicant. 
- The applicant has behaviors that put the applicant at risk. 
- The applicant has behaviors that put others at risk. 
- The applicant is at risk of facility placement when needs could be met through community-based services. 
Applicants who meet an emergency need criterion shall be placed on the priority waiting list based on the total number of emergency need criteria that are met. If applicants meet an equal number of criteria, the position on the waiting list shall be based on the date of application and the age of the applicant. The applicant who has been on the waiting list longer shall be placed higher on the waiting list. If the application date is the same, the older applicant shall be placed higher on the waiting list. 
Applicants who meet an urgent need criterion shall be placed on the priority waiting list after applicants who meet emergency need criteria. The position on the waiting list shall be based on the total number of urgent need criteria that are met. If applicants meet an equal number of criteria, the position on the waiting list shall be based on the date of application and the age of the applicant. The applicant who has been on the waiting list longer shall be placed higher on the waiting list. If the application date is the same, the older applicant shall be placed higher on the waiting list. 
Applicants who do not meet emergency or urgent need criteria shall be placed lower on the waiting list than the applicants meeting urgent need criteria, based on the date of application. If the application date is the same, the older applicant shall be placed higher on the waiting list. 
Applicants shall remain on the waiting list until a payment slot has been assigned to them for use, they withdraw from the list, or they become ineligible for the waiver. If there is a change in an applicant’s need, the applicant may contact the local department office and request that a new assessment be completed. The outcome of the assessment shall determine placement on the waiting list. 
To maintain the approved number of members in the program, persons shall be selected from the waiting list as payment slots become available, based on their priority order on the waiting list. Once a payment slot is assigned, the department shall give written notice to the person within five working days. The department shall hold the payment slot for 30 days for the person to file a new application. If an application has not been filed within 30 days, the slot shall revert for use by the next person on the waiting list, if applicable. The person originally assigned the slot must reapply for a new slot.</t>
  </si>
  <si>
    <t>Priority</t>
  </si>
  <si>
    <t>Waiver applications are made to the Department of Social Services. Waiver applications are processed and reviewed on a first-come, first-serve basis. Waiver applicants must meet all eligibility requirements as clarified in the Administrative Rules of South Dakota (ARSD) 67:44:03.  Eligibility requirements in order to receive waiver services per ARSD 67:44:03:02:  An individual is eligible for waiver services if the individual is not receiving services under ARSD 67:54:04 or 67:54:09 and meets the following requirements:
  (1)  The individual is age 65 or older or is over the age of 18 with a qualifying disability;
  (2)  The individual is receiving Supplemental Security Income or has an income level within 300% of the Supplemental Security Income standard benefit amount as provided in ARSD 67:46:04:13 and meets the eligibility criteria established in ARSD 67:46:03 or would be eligible for Medicaid under ARSD 67:46 if institutionalized;
  (3)  The medical review team has determined according to ARSD 67:45:01 that the individual meets the nursing facility level of care; and
  (4)  The individual will reside at home or in a home and community-based residential setting, while receiving waiver services.
Additionally, applicable provisions of ARSD 67:46, Eligibility for Medical Services, apply to applicants and recipients of waiver services including administrative rules regarding general provisions; application for long-term care; long-term care eligibility; long-term care income requirements; long-term care resource requirements; community spouses; and long-term care notice requirements. 
Per ARSD 67:45:01 a Medical Review Team must determine if the individual requesting long-term care assistance is in need of care. The Level of Care instrument/tool that is employed is the Community Health Assessment (CHA)/Functional Supplement to the CHA. 
All initial evaluations of Level of Care for waiver applicants are conducted by a Medical Review Team.  The Medical Review Team performs all initial evaluations and reevaluations of Level of Care determinations and is comprised of a Division of Long Term Services and Supports Nurse Consultant, a Registered Nurse licensed to practice in the State of South Dakota, and a Division of Long Term Services and Supports Specialist.  When the LTSS Specialist who sits on the Medical Review Team is the one who completes the Community Health Assessment in the case under review, an alternate LTSS Specialist is assigned to assure the Level of Care determination does not include the LTSS Specialist who completed the consumer’s assessment.  
All waiver applications are submitted for a Level of Care determination and a financial eligibility determination.  Both eligibility determinations must be made in the affirmative before services can be authorized.</t>
  </si>
  <si>
    <t>Day habilitation 
Employment support
Personal care
Prevocational services
Residential habilitation
Respite</t>
  </si>
  <si>
    <t>Case management
Personal care</t>
  </si>
  <si>
    <t>Day habilitation
Employment support
Personal care
Prevocational services
Respite</t>
  </si>
  <si>
    <t>Medical supplies</t>
  </si>
  <si>
    <t>Assistive technology
Medial supplies
Private duty nursing</t>
  </si>
  <si>
    <t>Adult companion services
Benefits and career counseling
Community experience
Community specialist services
Crisis intervention
Environmental accessibility adaptations
Housing stabilization service
Individual directed goods and services
Occupational therapy 
Personal emergency response system
Physical therapy
Positive behavior support
Skilled nursing
Specialized medical equipment
Specialized medical supplies
Speech and language therapy
Supported employment emergency Transportation</t>
  </si>
  <si>
    <t>Assistive technology repairs
Assistive technology
Environmental accessibility adaptations (EAA)
Evaluation for assistive technology
Minor assistive technology
Personal assistance service (PAS)
Personal emergency response system (installation)
Personal emergency response system (monthly fee)</t>
  </si>
  <si>
    <t>Adult day health
Case management
Homemaker
Personal care
Respite (skilled and unskilled)</t>
  </si>
  <si>
    <t>Adult day health
Respite</t>
  </si>
  <si>
    <t>Caregiver respite
Supported employment
Supportive living</t>
  </si>
  <si>
    <t>Specialized medical supplies</t>
  </si>
  <si>
    <t>Extended Medicaid state plan prescription drugs</t>
  </si>
  <si>
    <t>Living Choices assisted living services</t>
  </si>
  <si>
    <t>Adaptive equipment
Community transition services
Consultation
Crisis intervention
Environmental modifications
Supplemental support</t>
  </si>
  <si>
    <t>Adult day services
Homemaker
Personal care
Respite</t>
  </si>
  <si>
    <t>LDH is responsible for the CC Waiver Request for Services Registry (RFSR). Individuals who wish for their name to be placed on the CC Waiver RFSR shall contact the toll-free telephone number maintained by the Long Term Care Access contractor. 
CC Waiver opportunities shall be offered to individuals on the RFSR pursuant to priority groups. The following groups shall have priority for CC Waiver opportunities, in the order listed: 
1) Individuals with substantiated cases of abuse or neglect referred by Protective Services who, without Community Choices Waiver services, would require institutional placement to prevent further abuse and neglect; 
2) Individuals diagnosed with Amyotrophic Lateral Sclerosis (ALS); 
3) Individuals who are residing in a State of Louisiana Permanent Supportive Housing unit or who are linked for the State of Louisiana Permanent Supportive Housing selection process; 
4) Individuals admitted to, or residing in, a nursing facility who have Medicaid as the sole payer source for the nursing facility stay, with the intent that they be discharged to the community; 
5) Individuals who are not presently receiving home and community based services (HCBS) under another Medicaid program, including, but not limited to: Program of All-inclusive Care for the Elderly (PACE), Long Term - Personal care Services (LT-PCS), and/or any other 1915(c) waiver. 
All other eligible individuals on the RFSR will be offered a CC Waiver opportunity according to the date of first request for services. 
If an applicant is determined to be ineligible for any reason, the next individual on the RFSF is notified as stated above and the process shall continue until an individual is determined eligible. A CC Waiver opportunity is assigned to an individual when eligibility is established and the individual is certified.</t>
  </si>
  <si>
    <t>Personal care</t>
  </si>
  <si>
    <t>Adult day service
Homemaker
Personal care</t>
  </si>
  <si>
    <t>Adult day health
Homemaker
Personal care
Respite</t>
  </si>
  <si>
    <t>Adult day health</t>
  </si>
  <si>
    <t>Homemaker
Personal care
Respite
Supported employment</t>
  </si>
  <si>
    <t>Respite
Supported employment</t>
  </si>
  <si>
    <t>Home health aide
Nursing</t>
  </si>
  <si>
    <t>Home health aide
Occupational therapy
Physical therapy
Speech therapy</t>
  </si>
  <si>
    <t>Occupational therapy
Physical therapy
Speech therapy</t>
  </si>
  <si>
    <t>Audiology
Respiratory therapy</t>
  </si>
  <si>
    <t>Dental services
Vision services</t>
  </si>
  <si>
    <t>Assisted living service</t>
  </si>
  <si>
    <t>Specialized medical equipment and supplies</t>
  </si>
  <si>
    <t>Day habilitation
Respite
Supported employment</t>
  </si>
  <si>
    <t>Residential habilitation</t>
  </si>
  <si>
    <t>Residential habilitation
Respite
Supported employment</t>
  </si>
  <si>
    <t>Adult day health
Day habilitation
Homemaker
Residential habilitation
Respite
Supported employment</t>
  </si>
  <si>
    <t>Residential habilitation
Respite</t>
  </si>
  <si>
    <t>Residential habilitation
Supported employment</t>
  </si>
  <si>
    <t>Case management</t>
  </si>
  <si>
    <t>Adult day health
Case management
Homemaker
Respite</t>
  </si>
  <si>
    <t>Adult day services
Case management
Homemaker
Respite</t>
  </si>
  <si>
    <t>Case management
Homemaker
Respite</t>
  </si>
  <si>
    <t>Case management
Home health aide
Respite</t>
  </si>
  <si>
    <t>Case management
Respite</t>
  </si>
  <si>
    <t>Adult day health
Case management
Personal care
Respite</t>
  </si>
  <si>
    <t>Case management
Day habilitation
Residential habilitation
Respite
Supported employment</t>
  </si>
  <si>
    <t>Day habilitation
Prevocational services
Residential habilitation
Supported employment</t>
  </si>
  <si>
    <t>Adult day services
Case management
Prevocational services
Respite</t>
  </si>
  <si>
    <t>Home health aide
Homemaker
Personal care
Prevocational services
Respite
Supported employment</t>
  </si>
  <si>
    <t>Prevocational services
Residential habilitation
Supported employment</t>
  </si>
  <si>
    <t>Adult day health
Case management
Homemaker
Prevocational services
Residential habilitation
Respite
Supported employment</t>
  </si>
  <si>
    <t>Skilled nursing</t>
  </si>
  <si>
    <t>Hospice
Skilled nursing</t>
  </si>
  <si>
    <t>Respite
Support coordination</t>
  </si>
  <si>
    <t>Day habilitation
Habilitation
Prevocational services
Respite
Support coordination
Supported employment</t>
  </si>
  <si>
    <t>Support coordination</t>
  </si>
  <si>
    <t>Residential habilitation
Respite
Support coordination</t>
  </si>
  <si>
    <t>Attendant care</t>
  </si>
  <si>
    <t>Care coordination
Personal care
Respite</t>
  </si>
  <si>
    <t>Care coordination
Respite</t>
  </si>
  <si>
    <t>Care management</t>
  </si>
  <si>
    <t>Adult day service
Attendant care
Care management
Homemaker
Respite</t>
  </si>
  <si>
    <t xml:space="preserve">
Independent support broker</t>
  </si>
  <si>
    <t>Independent support broker</t>
  </si>
  <si>
    <t>Assistive technology not otherwise covered by Medicaid</t>
  </si>
  <si>
    <t>Assistive technology</t>
  </si>
  <si>
    <t>The waiver provides for the entrance of all eligible persons. 
Nebraska has not had a waiting list for the Aged and Disabled waiver and is not expected to require a waiting list due to available slots.  In the event that a waiting list is necessary, regulations found at Title 480 NAC 5 outline the priority criteria. 
Priority criteria for children include the following: (1) Needs in NF domains are so severe that the health and welfare of the child are jeopardized, but the needs could safely be met with immediate waiver services; (2) Family is in a crisis/high stress situation; (3) No informal support network is available to meet identified needs; (4) Inappropriate out-of-home placement is being planned; (5) No other program is available to meet the needs identified in the referral; (6) Support services are required to allow the child to return home (e.g., a Medicaid-eligible child is ready to be discharged from a hospital); (7) Family of a child with an identified waiver service need lacks access to resources to meet the child's needs in NF domains AND waiver eligibility is the only method of obtaining Medicaid eligibility; and/or (8) A client with an identified waiver service need of Assistive technology and Supports or Home Modifications whose family lacks access to resources to meet these specific needs AND waiver eligibility is the only method of addressing the identified needs. 
Priority criteria for aged persons and adults with disabilities include the following: (1) Needs in domains which define NF level of care are so severe that the health and welfare of the client are jeopardized, but the needs could safely be met with immediate waiver services; (2) Family/caregivers are in a crisis/high stress situation; (3) No informal support network is available to meet identified needs; (4) Inappropriate out-of-home placement is being planned; (5) No other program is available to meet the needs identified in the referral; (6) Support services are required to allow the client to return home (e.g., a Medicaid-eligible recipient is ready to be discharged from a hospital); (7) A client with an identified waiver service need lacks access to resources to meet needs in domains which define NF level of care AND waiver eligibility is the only method of obtaining Medicaid eligibility; and/or (8) A client with an identified waiver service need of Assistive Technology and Supports or Home Modifications lacks access to resources to meet these specific needs AND waiver eligibility is the only method of addressing the identified needs.</t>
  </si>
  <si>
    <t>Independent support broker
Peer support</t>
  </si>
  <si>
    <t>Assisted living</t>
  </si>
  <si>
    <t>Transition from Foster care System
Transition of Institutionalized Persons
Developmental Disabilities Custody Act
Emergency
Transition of individuals from other waivers</t>
  </si>
  <si>
    <t>Discharged ICFs/IID - 25,Children /youth DSS Foster care - 25,Transferring from CS waiver - 290,Individuals at imminent risk of harm - 25, Admitted DDSN residential- 25, Armed services -10</t>
  </si>
  <si>
    <t>Behavioral intervention services
Community living arrangement services
Day service
Homemaker
Prevocational services
Respite care
Supported employment Individual</t>
  </si>
  <si>
    <t>Respite care</t>
  </si>
  <si>
    <t xml:space="preserve">
Respite care</t>
  </si>
  <si>
    <t>Adult day services
Respite care</t>
  </si>
  <si>
    <t>Case management
Habilitation services
Home respite
Waiver personal care services (WPCS)</t>
  </si>
  <si>
    <t>Enhanced case management
Homemaker</t>
  </si>
  <si>
    <t>Financial management service</t>
  </si>
  <si>
    <t>Financial management services</t>
  </si>
  <si>
    <t>Waiting Lists for Medicaid Home- and Community-Based Services—Alaska</t>
  </si>
  <si>
    <t>Waiting Lists for Medicaid Home- and Community-Based Services—Alabama</t>
  </si>
  <si>
    <t>Waiting Lists for Medicaid Home- and Community-Based Services—Arizona</t>
  </si>
  <si>
    <t>Waiting Lists for Medicaid Home- and Community-Based Services—Arkansas</t>
  </si>
  <si>
    <t>Waiting Lists for Medicaid Home- and Community-Based Services—California</t>
  </si>
  <si>
    <t>Waiting Lists for Medicaid Home- and Community-Based Services—Colorado</t>
  </si>
  <si>
    <t>Waiting Lists for Medicaid Home- and Community-Based Services—Connecticut</t>
  </si>
  <si>
    <t>Waiting Lists for Medicaid Home- and Community-Based Services—Delaware</t>
  </si>
  <si>
    <t>Waiting Lists for Medicaid Home- and Community-Based Services—District of Columbia</t>
  </si>
  <si>
    <t>Waiting Lists for Medicaid Home- and Community-Based Services—Texas</t>
  </si>
  <si>
    <t>Waiting Lists for Medicaid Home- and Community-Based Services—Tennessee</t>
  </si>
  <si>
    <t>Waiting Lists for Medicaid Home- and Community-Based Services—Hawaii</t>
  </si>
  <si>
    <t>Waiting Lists for Medicaid Home- and Community-Based Services—Florida</t>
  </si>
  <si>
    <t>Waiting Lists for Medicaid Home- and Community-Based Services—Georgia</t>
  </si>
  <si>
    <t>Waiting Lists for Medicaid Home- and Community-Based Services—Idaho</t>
  </si>
  <si>
    <t>Waiting Lists for Medicaid Home- and Community-Based Services—Illinois</t>
  </si>
  <si>
    <t>Waiting Lists for Medicaid Home- and Community-Based Services—Indiana</t>
  </si>
  <si>
    <t>Waiting Lists for Medicaid Home- and Community-Based Services—Iowa</t>
  </si>
  <si>
    <t>Waiting Lists for Medicaid Home- and Community-Based Services—Kansas</t>
  </si>
  <si>
    <t>Waiting Lists for Medicaid Home- and Community-Based Services—Kentucky</t>
  </si>
  <si>
    <t>Waiting Lists for Medicaid Home- and Community-Based Services—Louisiana</t>
  </si>
  <si>
    <t>Waiting Lists for Medicaid Home- and Community-Based Services—Maine</t>
  </si>
  <si>
    <t>Waiting Lists for Medicaid Home- and Community-Based Services—Maryland</t>
  </si>
  <si>
    <t>Waiting Lists for Medicaid Home- and Community-Based Services—Massachusetts</t>
  </si>
  <si>
    <t>Waiting Lists for Medicaid Home- and Community-Based Services—Michigan</t>
  </si>
  <si>
    <t>Waiting Lists for Medicaid Home- and Community-Based Services—Minnesota</t>
  </si>
  <si>
    <t>Waiting Lists for Medicaid Home- and Community-Based Services—Mississippi</t>
  </si>
  <si>
    <t>Waiting Lists for Medicaid Home- and Community-Based Services—Missouri</t>
  </si>
  <si>
    <t>Waiting Lists for Medicaid Home- and Community-Based Services—Montana</t>
  </si>
  <si>
    <t>Waiting Lists for Medicaid Home- and Community-Based Services—Nebraska</t>
  </si>
  <si>
    <t>Waiting Lists for Medicaid Home- and Community-Based Services—Nevada</t>
  </si>
  <si>
    <t>Waiting Lists for Medicaid Home- and Community-Based Services—New Hampshire</t>
  </si>
  <si>
    <t>Waiting Lists for Medicaid Home- and Community-Based Services—New Jersey</t>
  </si>
  <si>
    <t>Waiting Lists for Medicaid Home- and Community-Based Services—New Mexico</t>
  </si>
  <si>
    <t>Waiting Lists for Medicaid Home- and Community-Based Services—New York</t>
  </si>
  <si>
    <t>Waiting Lists for Medicaid Home- and Community-Based Services—North Carolina</t>
  </si>
  <si>
    <t>Waiting Lists for Medicaid Home- and Community-Based Services—North Dakota</t>
  </si>
  <si>
    <t>Waiting Lists for Medicaid Home- and Community-Based Services—Ohio</t>
  </si>
  <si>
    <t>Waiting Lists for Medicaid Home- and Community-Based Services—Oklahoma</t>
  </si>
  <si>
    <t>Waiting Lists for Medicaid Home- and Community-Based Services—Oregon</t>
  </si>
  <si>
    <t>Waiting Lists for Medicaid Home- and Community-Based Services—Pennsylvania</t>
  </si>
  <si>
    <t>Waiting Lists for Medicaid Home- and Community-Based Services—Rhode Island</t>
  </si>
  <si>
    <t>Waiting Lists for Medicaid Home- and Community-Based Services—South Carolina</t>
  </si>
  <si>
    <t>Waiting Lists for Medicaid Home- and Community-Based Services—South Dakota</t>
  </si>
  <si>
    <t>Waiting Lists for Medicaid Home- and Community-Based Services—Utah</t>
  </si>
  <si>
    <t>Waiting Lists for Medicaid Home- and Community-Based Services—Vermont</t>
  </si>
  <si>
    <t>Waiting Lists for Medicaid Home- and Community-Based Services—Virginia</t>
  </si>
  <si>
    <t>Waiting Lists for Medicaid Home- and Community-Based Services—Washington</t>
  </si>
  <si>
    <t>Waiting Lists for Medicaid Home- and Community-Based Services—West Virginia</t>
  </si>
  <si>
    <t>Waiting Lists for Medicaid Home- and Community-Based Services—Wisconsin</t>
  </si>
  <si>
    <t>Waiting Lists for Medicaid Home- and Community-Based Services—Wyoming</t>
  </si>
  <si>
    <t>Nursing Facility Transition Assistance
HIV/AIDS Waiver Transition</t>
  </si>
  <si>
    <t>Individuals who transfer from nursing facilities back into the community.</t>
  </si>
  <si>
    <t>Participants transitioning from school or a facility based setting</t>
  </si>
  <si>
    <t>Individuals who transfer from nursing facilities back into the community and from waiver-to-waiver.</t>
  </si>
  <si>
    <t>Financial management service
Independent facilitator</t>
  </si>
  <si>
    <t>Augmented plan of care development and follow-up
NF transition care coordination</t>
  </si>
  <si>
    <t>Adult day health
Care management
Homemaker
Personal care assistant
Respite</t>
  </si>
  <si>
    <t>Homemaker
Pre-vocational service
Respite
Supported employment</t>
  </si>
  <si>
    <t>Adult day health
Community companion homes
Group day supports
Individual supported employment
Live-in companion
Prevocational services
Respite</t>
  </si>
  <si>
    <t>Adult day health
Blended supports
Group day Supports
Group supported employment
Live-in caregiver (42 CFR §441.303(f)(8))
Prevocational services
Respite</t>
  </si>
  <si>
    <t>Adult day health
Community support
Supported employment</t>
  </si>
  <si>
    <t>ABI group day
Adult day health
Case management
Homemaker
Personal care
Prevocational services
Respite
Supported employment</t>
  </si>
  <si>
    <t>Financial management services
Environmental accessibility adaptations
Specialized medical equipment and supplies</t>
  </si>
  <si>
    <t>Assistive technology
Behavioral support services
Group supported employment formerly supported employment
Individual goods and services
Individualized day support
Interpreter
Specialized medical equipment and supplies
Transportation</t>
  </si>
  <si>
    <t>Environmental modifications
Individual goods and services</t>
  </si>
  <si>
    <t>Group supported employment
Individualized home supports
Respite</t>
  </si>
  <si>
    <t>Assistive technology
Behavioral support services
Companion supports
Continuous residential supports
Environmental modifications
Group supported employment
Health care coordination
Individualized day supports
Individualized home supports
Individually directed goods and services
Interpreter
Nutrition
Parenting support
Peer support
Personal emergency response system (PERS)
Personal support
Senior supports
Shared living
Specialized medical equipment and supplies
Training and counseling services for unpaid caregivers
Transportation
Vehicle modifications</t>
  </si>
  <si>
    <t>Adult day health
Day treatment
Personal care
Respite</t>
  </si>
  <si>
    <t>Hippotherapy
Intensive support Services
Massage therapy
Movement therapy
Supported community connections
Transition support Services</t>
  </si>
  <si>
    <t>Adult day health
Community based day support options
Individual supported employment formerly supported employment
Respite</t>
  </si>
  <si>
    <t>Behavioral consultation
Community transition
Home or vehicle accessibility adaptations
Nurse consultation
Specialized medical equipment and supplies not otherwise covered by Medicaid
Supported living</t>
  </si>
  <si>
    <t>Adult day health
Case management
Homemaker
Personal care aide
Respite</t>
  </si>
  <si>
    <t>Prescribed drugs
Skilled nursing</t>
  </si>
  <si>
    <t>Nursing
Prescribed drugs</t>
  </si>
  <si>
    <t>Prescribed drugs</t>
  </si>
  <si>
    <t>Adult dental services
Durable medical equipment</t>
  </si>
  <si>
    <t>Fiscal intermediary
Goods and services</t>
  </si>
  <si>
    <t>Fiscal intermediary</t>
  </si>
  <si>
    <t>Adaptive medical equipment and supplies</t>
  </si>
  <si>
    <t>Adult dental services
Physical therapy evaluation
Physical therapy
Prescribed drugs
Respiratory therapy evaluation
Respiratory therapy
Skilled nursing
Specialized medical equipment and supplies</t>
  </si>
  <si>
    <t>Behavioral services
Consumable medical supplies
Non-residental support services</t>
  </si>
  <si>
    <t>Assistive technology
Attendant care
Behavior programming
Community support coordination
Consumable medical supplies
Occupational therapy
Personal adjustment counseling
Personal care services
Physical therapy
Transition case management</t>
  </si>
  <si>
    <t>Assistive technology and service evaluation
Environmental accessiblity adaptations
Transition case management</t>
  </si>
  <si>
    <t>Community support coordination
Homemaker
Personal care
Respite</t>
  </si>
  <si>
    <t>Adult occupational therapy services
Adult physical therapy services
Adult speech and language therapy services
Nutrition services
Specialized medical equipment
Specialized medical supplies
Supports for participant direction
Community guide
Supports for participant direction
Financial support services</t>
  </si>
  <si>
    <t>Nutrition services
Specialized medical equipment
Specialized medical supplies
Supports for participant direction
Community guide
Supports for participant direction
Financial support services</t>
  </si>
  <si>
    <t>Occupational therapy in adult day health care
Physical therapy in adult day health care
Speech therapy in adult day health care</t>
  </si>
  <si>
    <t>Additional residential supports
Assistive technology
Chore
Community learning services (CLS)
Environmental accessibility adaptations
Non-medical transportation
Personal emergency response system (PERS)
Private duty nursing (PDN)
Specialized medical equipment and supplies
Training and consultation
Vehicular modifications
Waiver emergency services</t>
  </si>
  <si>
    <t>Personal care services
Skilled nursing</t>
  </si>
  <si>
    <t>Day habilitation
Employment readiness
In-home supports
Residential habilitation
Respite
Supported employment</t>
  </si>
  <si>
    <t>Assistive technology services
Behavioral supports
Companion services
Creative arts therapies
Dental
Family training
Host home
Individualized day supports
Occupational therapy
One-time transitional services
Parenting supports
Physical therapy
Small group supported employment
Speech, hearing and language services
Supported living with transportation
Supported living
Wellness services</t>
  </si>
  <si>
    <t>Assisted living
Chore aide
Community transition services
Environment accessibility and adaptation services
Individual directed goods and services
Occupational therapy
Participant-directed community support services
Personal emergency response system (PERS)
Physical therapy</t>
  </si>
  <si>
    <t>Financial management services
Support broker services</t>
  </si>
  <si>
    <t>Support broker services</t>
  </si>
  <si>
    <t>Assistive technology
Environmental modifications
Personal emergency response system (PERS)
Private duty nursing
Transition services</t>
  </si>
  <si>
    <t>Money Follows the Person (MFP)
Transition services</t>
  </si>
  <si>
    <t>Transition services
Money Follows the Person</t>
  </si>
  <si>
    <t>Adult day care</t>
  </si>
  <si>
    <t>Adult day care
Adult residential care
Case management
Homemaker
Respite care
Supported employment</t>
  </si>
  <si>
    <t>Adult day care
Case management
Habilitation
Homemaker
Respite</t>
  </si>
  <si>
    <t>Adult day care
Case management
Personal care
Respite</t>
  </si>
  <si>
    <t>Adult day care
Day habilitation
Homemaker
Personal assistant
Prevocational services
Respite
Supported employment</t>
  </si>
  <si>
    <t>Adult day care
Homemaker
Personal assistant
Respite</t>
  </si>
  <si>
    <t>Day habilitation
Personal assistant
Prevocational services
Supported employment</t>
  </si>
  <si>
    <t>Home health aide
Intermittent nursing
Occupational therapist
Physical therapist
Speech therapist</t>
  </si>
  <si>
    <t>Home health aide
Intermittent nursing
Occupational therapy
Physical therapy
Speech therapy</t>
  </si>
  <si>
    <t>Adult day care
Community day services
Residential habilitation</t>
  </si>
  <si>
    <t>Information and assistance in support of participant direction</t>
  </si>
  <si>
    <t>Adaptive equipment
Assistive technology
Behavior intervention and treatment
Home accessibility modifications
Personal support
Temporary assistance
Training and counseling services for unpaid caregivers
Vehicle modifications</t>
  </si>
  <si>
    <t>Adaptive equipment
Assistive technology
Behavior intervention and treatment</t>
  </si>
  <si>
    <t>Child group home</t>
  </si>
  <si>
    <t>Adult day services
Attendant care
Care management
Homemaker 
Respite 
Structured day program 
Supported employment</t>
  </si>
  <si>
    <t>Adult day
Homemaker
Respite</t>
  </si>
  <si>
    <t>Adult day care
Day habilitation
Prevocational services
Residential based supported community living
Respite
Supported employment</t>
  </si>
  <si>
    <t>Home health aide services
Nursing</t>
  </si>
  <si>
    <t>Financial management services
Independent support broker
Individual directed goods and services
Self directed community support and employment
Self directed personal care</t>
  </si>
  <si>
    <t>Financial management services
Independent support broker
Self-directed community support and employment</t>
  </si>
  <si>
    <t>Financial management services
Independent support broker
Individual directed goods and services
Self directed personal care
Self-directed community support and employment</t>
  </si>
  <si>
    <t>Environmental modifications and adaptive devices
In-home family therapy</t>
  </si>
  <si>
    <t>Family and community support service
Respite</t>
  </si>
  <si>
    <t>Home health aide services
Nursing services</t>
  </si>
  <si>
    <t>Personal care services</t>
  </si>
  <si>
    <t>Health maintenance monitoring
Home modification
Intermittent intensive medical care
Specialized medical care</t>
  </si>
  <si>
    <t>Medical respite care
Personal care services</t>
  </si>
  <si>
    <t>Assistive services
Enhanced care service
Home-delivered meals service
Medication reminder services
Personal emergency response system and Installation
Sleep cycle support</t>
  </si>
  <si>
    <t>Parent support and training
Professional resource family care
Wraparound facilitation</t>
  </si>
  <si>
    <t>Family adjustment counseling
Parent support and training (peer to peer) provider</t>
  </si>
  <si>
    <t>Adult day training
Case management
Respite
Supported employment</t>
  </si>
  <si>
    <t>Adult day health
Conflict free case management
Specialized respite</t>
  </si>
  <si>
    <t>Conflict free case management
Consultative clinical and therapeutic services
Day training
Personal assistance
Residential support level I
Respite
Shared living
Supported employment</t>
  </si>
  <si>
    <t>Community guide
Financial management services
Natural supports training</t>
  </si>
  <si>
    <t>Community guide
Financial management services
Goods and services</t>
  </si>
  <si>
    <t>Community access
Community transition
Environmental accessibility adaptation services
Goods and services
Person centered coach
Positive behavior supports
Residential support level II
Specialized medical equipment and supplies
Technology assisted residential
Transportation
Vehicle adaptations</t>
  </si>
  <si>
    <t>Community guide
Goods and services
Natural supports training
Transportation</t>
  </si>
  <si>
    <t>Adult day health care
Support coordination</t>
  </si>
  <si>
    <t>Adult day health care
Caregiver temporary support service
Support coordination</t>
  </si>
  <si>
    <t>Center-based respite
Support coordination</t>
  </si>
  <si>
    <t>Housing stabilization service
Housing stabilization transition service
Personal emergency response system</t>
  </si>
  <si>
    <t>Parent support and training
Short-term respite
Youth support and training</t>
  </si>
  <si>
    <t>Financial management services
Skills training</t>
  </si>
  <si>
    <t>Case management
Medical day care</t>
  </si>
  <si>
    <t>Assisted living
Case management
Medical day care
Respite care</t>
  </si>
  <si>
    <t>Career exploration
Day habilitation
Medical day care
Personal supports
Respite care services</t>
  </si>
  <si>
    <t>Adult life planning
Environmental accessibility adaptations
Family consultation
Intensive individual support services
Therapeutic integration</t>
  </si>
  <si>
    <t>Principal physician's participation in the plan of care meeting</t>
  </si>
  <si>
    <t>Homemaker
Individual support and community habilitation
Residential habilitation
Respite
Supported employment</t>
  </si>
  <si>
    <t>Adult companion
Chore
Community based day supports (CBDS)
Day services
Home accessibility adaptations
Individual support and community habilitation
Occupational therapy
Physical therapy
Specialized medical equipment
Speech therapy
Transitional assistance
Transportation</t>
  </si>
  <si>
    <t>Group supported employment
Individualized home supports
Live-in caregiver (42 CFR §441.303(f)(8))
Respite</t>
  </si>
  <si>
    <t>Day habilitation
Live-in caregiver (42 CFR §441.303(f)(8))
Prevocational services
Residential habilitation
Respite
Supported employment (SEMP)</t>
  </si>
  <si>
    <t>Group supported employment
Individualized home supports
Live-in caregiver
Residential habilitation
Respite</t>
  </si>
  <si>
    <t>Day habilitation supplement</t>
  </si>
  <si>
    <t>Assistive technology
Behavioral supports and consultation
Family training
Home modifications and adaptations
Individual goods and services
Vehicle modification</t>
  </si>
  <si>
    <t>Community integration
Expanded habilitation, education
Homemaker
Respite</t>
  </si>
  <si>
    <t>Adult day program
Respite</t>
  </si>
  <si>
    <t>Adult day health
Respite
Supports coordination</t>
  </si>
  <si>
    <t>Day habilitation
Residential habilitation
Respite
Supported employment
Supports coordination</t>
  </si>
  <si>
    <t>Nursing services</t>
  </si>
  <si>
    <t>Extended personal care assistance services</t>
  </si>
  <si>
    <t>Extended home care nursing
Extended state plan home health care services
Extended state plan personal care assistant (PCA)</t>
  </si>
  <si>
    <t>Extended home care nursing services
Extended home health care services
Extended personal care assistance services</t>
  </si>
  <si>
    <t xml:space="preserve">Extended home care nursing 
Extended home health care 
Extended personal care assistance </t>
  </si>
  <si>
    <t>Extended home health care</t>
  </si>
  <si>
    <t>Extended home health care services
Extended personal care assistance services
Extended state plan home care nursing</t>
  </si>
  <si>
    <t>Adult day service
Caregiver living expenses
Case management
Homemaker
Prevocational services
Respite
Supported employment</t>
  </si>
  <si>
    <t>Adult day service
Caregiver living expenses
Case management
Homemaker
Respite
Supported employment</t>
  </si>
  <si>
    <t>Adult day service
Caregiver living expenses
Case management
Day training and habilitation
Homemaker
Prevocational services
Respite
Supported employment</t>
  </si>
  <si>
    <t>24-hour emergency assistance
Adult companion services
Adult day service bath
Adult foster care
Child foster care
Chore services
Consumer directed community supports: self-direction support activities
Consumer-directed community supports: environmental modifications and provisions
Consumer-directed community supports: personal assistance
Consumer-directed community supports: treatment and training
Crisis respite
Customized living
Employment development services
Employment exploration services
Employment support services
Environmental accessibility adaptations
Family training and counseling
Home-delivered meals
Housing access coordination
In-home family supports
Independent living skills (ILS) therapies
Independent living skills (ILS) training services
Individualized home supports
Night supervision services
Personal support services
Positive support services
Residential care services
Specialist services
Specialized equipment and supplies
Structured day program
Transitional services
Transportation</t>
  </si>
  <si>
    <t>Adult day care
Case management
In-home respite
Personal care service</t>
  </si>
  <si>
    <t>Extended home health services</t>
  </si>
  <si>
    <t>Case management
Personal care attendant (PCA)</t>
  </si>
  <si>
    <t>Case management
Personal care attendant (PCA)
Respite</t>
  </si>
  <si>
    <t>Specialized medical supplies
Therapy services</t>
  </si>
  <si>
    <t>Environmental accessibility adaptations
Specialized medical equipment and supplies
Transition assistance services</t>
  </si>
  <si>
    <t>Behavior support services
Community respite
Crisis intervention
Crisis support
Home and community supports
Host home
In-home nursing respite
Job discovery
Shared supported living
Transition assistance</t>
  </si>
  <si>
    <t>Adult residential for care for acquired Traumatic Brain Injury participants
Assisted living</t>
  </si>
  <si>
    <t>Support broker</t>
  </si>
  <si>
    <t>Waiver personal care</t>
  </si>
  <si>
    <t>Attendant care
Private duty nursing
Specialized medical supplies</t>
  </si>
  <si>
    <t>Private duty nursing
Specialized medical supplies</t>
  </si>
  <si>
    <t>Waiver attendant care</t>
  </si>
  <si>
    <t>Adult day care
Basic respite
Homemaker</t>
  </si>
  <si>
    <t>Advanced respite
Chore
Home delivered meal</t>
  </si>
  <si>
    <t>Respite
Waiver funded children's case management (WCCM)</t>
  </si>
  <si>
    <t>Community supports
Community transition
Consultative clinical and therapeutic services
Consumer goods and services
Dietetic services
Environmental accessibility adaptations
Family training and support
Health and wellness
Homemaker chore
Non-medical transportation
Nutrition
Occupational therapy
Pain and symptom management
Personal emergency response systems
Physical therapy
Post acute rehabilitation services
Private duty nursing
Senior companion
Specialized child care for medically fragile children
Specialized medical equipment and supplies
Speech therapy
Supported living
Vehicle modifications</t>
  </si>
  <si>
    <t>Nutritionist services
Occupational therapy
Physical therapy
Private duty nursing
Speech therapy</t>
  </si>
  <si>
    <t>Supports brokerage</t>
  </si>
  <si>
    <t>Adult day health services
Chore services
Respite services</t>
  </si>
  <si>
    <t>Attendant care services</t>
  </si>
  <si>
    <t>Day habilitation
Prevocational services
Residential support services
Supported employment</t>
  </si>
  <si>
    <t>Behavioral consultation, training and intervention
Career planning
Counseling services
Non-medical transportation
Nursing services
Nutrition counseling services
Residential support management</t>
  </si>
  <si>
    <t>Adult companion
Adult day care
Augmented personal care (APC)
Chore
Personal emergency response system (PERS)</t>
  </si>
  <si>
    <t>Community participation services
Respite
Service coordination
Supported employment services</t>
  </si>
  <si>
    <t>Enhanced personal care</t>
  </si>
  <si>
    <t>Assistive technology support services
Community support services (CSS)
Crisis response services
Environmental and vehicle modification services
Participant directed and managed services (PDMS) formerly consolidated developmental services
Specialty services
Wellness coaching</t>
  </si>
  <si>
    <t>Adult medical day services
Home health aide
Homemaker
Personal care
Respite
Supported employment</t>
  </si>
  <si>
    <t>Occupational therapy
Physical therapy
Speech and language therapy</t>
  </si>
  <si>
    <t>Nutritional counseling
Occupational therapy for adults
Physical therapy for adults
Speech and language therapy for adults
Supplemental dental care</t>
  </si>
  <si>
    <t>Case management
Community integrated employment
Customized community supports
Living supports
Respite</t>
  </si>
  <si>
    <t>Skilled therapy for adults</t>
  </si>
  <si>
    <t>Nutritional counseling
Skilled therapy for adults</t>
  </si>
  <si>
    <t>Personal plan facilitation</t>
  </si>
  <si>
    <t>Behavior support consultation
Environmental modifications
Private duty nursing
Specialized medical equipment and supplies</t>
  </si>
  <si>
    <t>Behavior support consultation
Community direct support
Emergency response services 
Environmental modifications
In-home living supports
Individual directed goods and services
Nutritional counseling
Private duty nursing for sdults
Specialized therapies
Transportation</t>
  </si>
  <si>
    <t>Respite
Service coordination</t>
  </si>
  <si>
    <t>Respite
Service coordination (SC)</t>
  </si>
  <si>
    <t>Case management
Community habilitation
Day habilitation
Prevocational services
Respite
Supported employment</t>
  </si>
  <si>
    <t>Assistive technology services (AT)
Community transitional services (CTS)
Environmental modifications services
Transportation services</t>
  </si>
  <si>
    <t>Community integration counseling (CIC)
Home and community support services (HCSS)
Independent living skills and training services
Positive behavioral interventions and support services
Structured day program services (SDP)
Substance abuse program services</t>
  </si>
  <si>
    <t>Assistive technology
Community transitional services (CTS)
Environmental modifications services
Moving assistance services
Transportation services</t>
  </si>
  <si>
    <t>Community transition services
Fiscal intermediary (FI)
Individual directed goods and services
Support brokerage</t>
  </si>
  <si>
    <t>Adult day health
Day supports
Personal care
Residential supports
Respite
Supported employment</t>
  </si>
  <si>
    <t>In-home care aide service</t>
  </si>
  <si>
    <t>Financial management</t>
  </si>
  <si>
    <t>Community navigator
Community networking
Day supports
Residential supports
Respite
Supported employment</t>
  </si>
  <si>
    <t>Financial support services</t>
  </si>
  <si>
    <t>Assistive technology
Case management
Community transition
Home accessibility and adaptation
Institutional and non-institutional respite
Participant goods and services
Pediatric nurse aide services
Specialized medical equipment and supplies
Training, education and consultative services
Vehicle modifications</t>
  </si>
  <si>
    <t>Respite
Service management</t>
  </si>
  <si>
    <t>Day habilitation
Homemaker
Independent habilitation
Individual employment support
Prevocational services
Residential habilitation</t>
  </si>
  <si>
    <t>Institutional respite
Program management or case management</t>
  </si>
  <si>
    <t>Bereavement counseling
Equipment and supplies
Expressive therapy
Palliative</t>
  </si>
  <si>
    <t>Adult foster care
Behavioral consultation
Community transition services
Environmental modifications
Equipment and supplies
Family care option
In-home supports
Infant development
Parenting support
Small group employment support</t>
  </si>
  <si>
    <t>Environmental modification
Equipment and supplies
In-home supports
Individual and family counseling
Transportation</t>
  </si>
  <si>
    <t>Dietary supplements</t>
  </si>
  <si>
    <t>Adult day health
Habilitation training specialist services
Homemaker
Prevocational services
Respite
Supported employment</t>
  </si>
  <si>
    <t>Habilitation training specialist services
Prevocational services
Respite
Supported employment</t>
  </si>
  <si>
    <t>Adult day services
Habilitation training specialist services
Homemaker
Prevocational services
Respite
Supported employment</t>
  </si>
  <si>
    <t>Agency companion
Audiology services
Community transition services
Daily living supports
Dental services
Environmental accessibility adaptations and architectural modification
Extended duty nursing
Family counseling
Family training
Group home
Intensive personal support
Nutrition services
Occupational therapy services
Physical therapy services
Psychological services
Specialized foster care also known as specialized family home/care
Specialized medical supplies and assistive technology
Speech therapy services
Transportation</t>
  </si>
  <si>
    <t>Environmental accessibility adaptations and architectural modification
Family training
Occupational and physical therapy
Self directed goods and services (SD-GS)
Specialized medical supplies and assistive technology</t>
  </si>
  <si>
    <t>Audiology services
Dental services
Environmental accessibility adaptations and architectural modification
Family counseling
Family training
Nutrition services
Occupational therapy
Physical therapy
Psychological services
Self directed goods and services (SD-GS)
Specialized medical supplies and assistive technology
Speech therapy
Transportation services</t>
  </si>
  <si>
    <t>Adult day health center services
Personal care aide services</t>
  </si>
  <si>
    <t>Community integration services
Community transition services
Home care attendant services
Home delivered meal services
Home maintenance and chore services
Home modification services
Out-of-home respite services
Personal emergency response systems
Supplemental adaptive and assistive device services
Supplemental transportation services
Waiver nursing services</t>
  </si>
  <si>
    <t>Assisted living service
Community transition service</t>
  </si>
  <si>
    <t>Participant-directed goods and services</t>
  </si>
  <si>
    <t>Incontinence supplies</t>
  </si>
  <si>
    <t>Agency companion services
Audiology services
Daily living supports
Dental services
Environmental accessibility adaptations and architectural modification
Extended duty nursing
Family counseling
Family training
Group home services
Intensive rersonal supports
Nutrition services
Occupational therapy services
Physical therapy services
Physician services (provided by a psychiatrist)
Psychological services
Specialized foster care also known as specialized family home/care
Specialized medical supplies and assistive technology
Speech therapy services
Transportation</t>
  </si>
  <si>
    <t>People transferring from the Adult Community Autism Program
People discharged from a state hospital
People identified in Adult Protective services investigations</t>
  </si>
  <si>
    <t>Specialized supplies
Therapy services</t>
  </si>
  <si>
    <t>Supports broker services</t>
  </si>
  <si>
    <t>Adult daily living
Employment skills development
Job coaching
Personal assistance services
Residential habilitation
Respite
Service coordination
Structured day habilitation services
Supported employment</t>
  </si>
  <si>
    <t>Behavior therapy
Counseling services
Home health aide services
Home health services
Nursing services
Occupational therapy services
Physical therapy services
Specialized medical equipment and supplies
Speech and language therapy services
Therapeutic and counseling services</t>
  </si>
  <si>
    <t xml:space="preserve">
Special instruction</t>
  </si>
  <si>
    <t>Assistive technology
Career planning
Community transition services
Family support
Home modifications
Nutritional consultation
Specialized skill development
Temporary supplemental services
Transitional work services
Vehicle modifications</t>
  </si>
  <si>
    <t>Adult daily living
Employment skills development
Job coaching (intensive and extended follow-along)
Personal assistance services
Residential habilitation services
Respite
Service coordination
Structured day habilitation services</t>
  </si>
  <si>
    <t>Behavior therapy services
Nursing services
Occupational therapy
Physical therapy services
Specialized medical equipment and supplies
Speech and language therapy services</t>
  </si>
  <si>
    <t>Supports broker service</t>
  </si>
  <si>
    <t>Assistive technology
Benefits counseling
Career assessment
Cognitive rehabilitation therapy services
Community integration
Community transition services
Counseling services
Home adaptations
Job finding
Non-medical transportation
Nutritional consultation
Personal emergency response system
Prevocational services
Supported employment
Vehicle modifications</t>
  </si>
  <si>
    <t>Adult day health care services
Personal care services
Respite care services
Waiver case management (WCM)</t>
  </si>
  <si>
    <t>Case management
Personal care I and personal care II
Respite</t>
  </si>
  <si>
    <t>Adult dental services
Adult vision
Audiology services
Incontinence supplies
Prescribed drugs</t>
  </si>
  <si>
    <t>Incontinence supplies
Occupational therapy
Physical therapy
Speech and hearing services</t>
  </si>
  <si>
    <t>Adult day health care nursing
Adult day health care transportation
Assistive technology and appliances Assessment/consultation
Behavior support services
Career preparation services
Community services
Day activity
Employment services
Environmental modifications
In-home support services
Personal emergency response systems (PERS)
Private vehicle assessment/consultation
Private vehicle modifications
Support center services</t>
  </si>
  <si>
    <t xml:space="preserve">
Pediatric medical day care</t>
  </si>
  <si>
    <t>Behavioral support services
Employment services
Environmental modifications
Health education for participant-directed care
Medicaid waiver nursing
Peer guidance for participant-directed care
Personal emergency response systems
Pest control bed bugs
Pest control treatment
Private vehicle assessment/consultation
Private vehicle modifications
Psychological services
Supplies, equipment and assistive technology assessment/consultation
Supplies, equipment and assistive technology</t>
  </si>
  <si>
    <t>Homemaker
In-home nursing services
Personal care
Specialized medical equipment
Specialized medical supplies</t>
  </si>
  <si>
    <t>Adult companion services
Assisted living
Chore services
Community living home
Community transition coordination
Community transition supports
Emergency response system (ERS)
Environmental accessibility adaptations
Meals
Nutritional supplements
Structured family caregiving</t>
  </si>
  <si>
    <t>Personal attendant care
Respite</t>
  </si>
  <si>
    <t>Consumer preparation services</t>
  </si>
  <si>
    <t>Career exploration
Case management
Day services
Residential habilitation
Supported employment</t>
  </si>
  <si>
    <t>Infant Development
Transition from Supported employment to individual employment support services
Emergency</t>
  </si>
  <si>
    <t>Nursing services
Nutrition services
Occupational therapy
Physical therapy
Specialized medical equipment and supplies and assistive technology
Speech, language, and hearing services</t>
  </si>
  <si>
    <t>Adaptive aids
Employment assistance
Flexible family support services
Minor home modifications
Transition assistance services</t>
  </si>
  <si>
    <t>Adaptive aids
Audiology
Occupational therapy
Physical therapy
Prescribed drugs
Speech and language pathology</t>
  </si>
  <si>
    <t>Financial management services
Support consultation</t>
  </si>
  <si>
    <t>Prescription medications</t>
  </si>
  <si>
    <t>Adaptive aids
Audiology services
Behavioral support
Community support
Dental treatment
Dietary services
Employment assistance
Minor home modifications
Nursing
Occupational therapy services
Physical therapy services
Speech-language pathology</t>
  </si>
  <si>
    <t>Adaptive aids and medical supplies
Assisted living
Audiology services
Behavioral support services
Chore service
Dental treatment
Dietary services
Employment assistance
Intervener
Minor home modifications
Nursing
Occupational therapy services
Orientation and mobility
Physical therapy services
Speech, hearing, and language therapy services
Transition assistance services</t>
  </si>
  <si>
    <t>Skilled nursing respite care</t>
  </si>
  <si>
    <t>Extended home health aide
Extended private duty nursing</t>
  </si>
  <si>
    <t>Family support services
In-home feeding therapy</t>
  </si>
  <si>
    <t>Supportive maintenance services</t>
  </si>
  <si>
    <t>Consumer preparation services
Financial management services</t>
  </si>
  <si>
    <t>Enhanced state plan supportive maintenance home health aide services</t>
  </si>
  <si>
    <t>Adult day health
Case management
Homemaker
Respite and respite care services - LTC facility</t>
  </si>
  <si>
    <t>Personal attendant services</t>
  </si>
  <si>
    <t>Skilled nursing respite and routine respite</t>
  </si>
  <si>
    <t>Group day services
Group home residential
Individual supported employment
Personal assistance services
Respite</t>
  </si>
  <si>
    <t>Group day services
In-home support services
Individual supported employment
Personal assistance services
Respite services</t>
  </si>
  <si>
    <t>Group day services
Independent living supports
Individual supported employment</t>
  </si>
  <si>
    <t>Adult day health care
Personal assistance services
Respite care services</t>
  </si>
  <si>
    <t>Services facilitation</t>
  </si>
  <si>
    <t>Consumer-directed services facilitation</t>
  </si>
  <si>
    <t>Assistive technology
Benefits planning
Center-based crisis supports
Community coaching
Community engagement
Community guide
Community-based crisis supports
Companion services
Crisis support services
Electronic home-based services
Employment and community transportation
Environmental modifications
Group supported employment
In-home support services
Peer mentor supports
Personal emergency response system
Private duty nursing
Shared living
Skilled nursing
Sponsored residential
Supported living
Therapeutic consultation
Transition services
Workplace assistance services</t>
  </si>
  <si>
    <t>Assistive technology
Benefits planning
Center-based crisis supports
Community coaching
Community engagement
Community guide
Community-based crisis supports
Crisis support services
Electronic home-based supports
Employment and community transportation
Environmental modifications
Group supported employment
Peer mentor supports
Personal emergency response system (PERS)
Shared living
Transition services</t>
  </si>
  <si>
    <t>Behavioral health stabilization services - specialized psychiatric services
Specialized psychiatric services</t>
  </si>
  <si>
    <t>Behavioral health stabilization services-specialized psychiatric services
Specialized psychiatric services</t>
  </si>
  <si>
    <t>Individual supported employment/group supported employment
Prevocational services
Residential habilitation</t>
  </si>
  <si>
    <t>Community inclusion
Individual supported employment/group supported employment
Prevocational services
Residential habilitation
Respite</t>
  </si>
  <si>
    <t>Community inclusion
Individual supported employment/group supported employment
Personal care
Prevocational services
Respite</t>
  </si>
  <si>
    <t>Assistive technology
Behavioral health stabilization services-crisis diversion bed services
Behavioral health stabilization services-positive behavior support and consultation
Environmental adaptations
Nurse delegation
Positive behavior support and consultation
Risk assessment
Specialized clothing
Specialized medical equipment and supplies
Staff/family consultation and training
Therapeutic equipment and supplies
Transportation
Vehicle modifications</t>
  </si>
  <si>
    <t>Behavioral health stabilization services - behavioral health crisis diversion beds
Behavioral health stabilization services - positive behavior support and consultation
Chemical extermination of bed bugs
Community transition
Environmental adaptations
Individualized techical assistance
Occupational therapy
Physical therapy
Positive behavior support and consultation
Risk assessment
Skilled nursing
Specialized medical equipment and supplies
Speech, hearing, and language services
Staff/family consultation and training
Transportation</t>
  </si>
  <si>
    <t>Behavioral health stabilization services-behavioral health crisis diversion bed services
Behavioral health stabilization services-positive behavior support and consultation
Chemical extermination of bed bugs
Community guide
Community transition
Environmental adaptations
Individualized technical assistance
Occupational therapy
Physical therapy
Positive behavior support and consultation
Risk assessment
Skilled nursing
Specialized medical equipment and supplies
Speech, hearing, and language services
Staff family consultation and training
Transportation
Wellness education</t>
  </si>
  <si>
    <t>Behavioral health stabilization services-behavioral health crisis diversion bed services
Behavioral health stabilization services-positive behavior support and consultation
Chemical extermination of bed bugs
Community guide
Emergency assistance
Environmental adaptations
Individualized technical assistance
Occupational therapy
Physical therapy
Positive behavior support and consultation
Risk assessment
Skilled nursing
Specialized medical equipment and supplies
Speech, hearing and language services
Staff/family consultation and training
Transportation
Wellness education</t>
  </si>
  <si>
    <t>Environmental and vehicle modifications
Individual directed goods, services and supports
Training and educational supports
Treatment and health maintenance</t>
  </si>
  <si>
    <t>Personal assistance services (PAS)</t>
  </si>
  <si>
    <t>Adult family home specialized behavior support service
Client support training &amp; wellness education
Enhanced residential services
Expanded community services
Nurse delegation
Skilled nursing
Specialized medical equipment and supplies</t>
  </si>
  <si>
    <t>Case management
Personal attendant services</t>
  </si>
  <si>
    <t>Facility-based day habilitation
Home-based agency person-centered support
In-home respite
Prevocational services
Service coordination
Supported employment</t>
  </si>
  <si>
    <t>Dietary therapy
Occupational therapy
Physical therapy
Speech therapy</t>
  </si>
  <si>
    <t>Consumer directed supports (self-directed supports) broker
Financial management services</t>
  </si>
  <si>
    <t>Fiscal employer agent services</t>
  </si>
  <si>
    <t>Fiscal management services</t>
  </si>
  <si>
    <t>Youth and family training and support</t>
  </si>
  <si>
    <t>Adult day services
Case management
Community living services
Community support services
Homemaker
Personal care
Respite
Supported employment</t>
  </si>
  <si>
    <t>Dietician services
Occupational therapy
Physical therapy
Skilled nursing
Speech, hearing and language services</t>
  </si>
  <si>
    <t>Behavioral support services
Child habilitation services
Cognitive retraining
Companion services
Crisis intervention support
Environmental modification
Individual habilitation training
Specialized equipment
Transportation</t>
  </si>
  <si>
    <t>Behavioral support services
Child habilitation services
Cognitive retraining
Companion services
Crisis intervention support
Environmental modification
Individual habilitation training
Special family habilitation home
Specialized equipment
Transportation</t>
  </si>
  <si>
    <t>Waiver services: Core services</t>
  </si>
  <si>
    <t>Waiver services: Habilitative services</t>
  </si>
  <si>
    <t xml:space="preserve">Waiver services: Preventive services </t>
  </si>
  <si>
    <r>
      <rPr>
        <b/>
        <sz val="10"/>
        <color theme="1"/>
        <rFont val="Roboto Regular"/>
      </rPr>
      <t>Information and Assistance in Support of Participant Direction.</t>
    </r>
    <r>
      <rPr>
        <sz val="10"/>
        <color theme="1"/>
        <rFont val="Roboto Regular"/>
        <family val="2"/>
      </rPr>
      <t xml:space="preserve">  The state shall have a support system that provides participants with information, training, counseling, and assistance, as needed or desired by each participant, to assist the participant to effectively direct and manage his or her self-directed services and/or budgets.  Participants shall be informed about self-directed care, including feasible alternatives, before electing the self-direction option.  Participants shall also have access to the support system throughout the time that they are selfdirecting their care.  Support activities include, but are not limited to, advisement agency services and financial management services (if applicable). </t>
    </r>
  </si>
  <si>
    <r>
      <rPr>
        <b/>
        <sz val="10"/>
        <color theme="1"/>
        <rFont val="Roboto Regular"/>
      </rPr>
      <t xml:space="preserve">Waiting List for HCBS. </t>
    </r>
    <r>
      <rPr>
        <sz val="10"/>
        <color theme="1"/>
        <rFont val="Roboto Regular"/>
      </rPr>
      <t>Should a waiting list for long-term care services develop, the state must provide services for individuals classified in higher levels of care categories before providing services to individuals classified in lower categories. Specifically, participants receiving services must continue to receive services unless their condition improves and they move to a lower level of care category. Also, participants and applicants in the highest category are entitled to services and must not be put on a waiting list for institutional services. (If a community placement is not initially available, they may be put on a wait list for transition to the community.) Finally, applicants for the High group must receive services prior to applicants in the Preventive category.</t>
    </r>
  </si>
  <si>
    <t xml:space="preserve">ii. Level of Care: Performance measures are required for the following two sub assurances: (1) applicants with reasonable likelihood of needing services receive a level of care determination; and (2) the processes for determining level of care are followed as documented.  While a performance measure for annual levels of care is not required to be reported, the state is expected to be sure that annual levels of care are determined. 
a) Categorically Needy Individuals at the Highest Level of Care.  The state will use institutional eligibility and post eligibility rules for an individual who would only be eligible in the institution in the same manner as specified under 42 CFR 435.217, 435.726, and 435.236 and section 1924 of the Act, to the extent that the state operates a program under the demonstration using authority under section 1915(c) of the Act. 
b) Categorically Needy Individuals at the High Level of Care.  The state will use institutional eligibility and post eligibility rules for individuals who would not be eligible in the community because of community deeming rules in the same manner as specified under 42 CFR 435.217, 435.726, and 435.236 and section 1924 of the Act, to the extent that the state operates a program under the demonstration using authority under section 1915(c) of the Act.  
c) Medically Needy at the High and Highest Level of Care.  The state will apply the medically needy income standard plus $400.  Individuals requiring habilitation services will be eligible to receive those services with a High or Highest Level of Care. The state will otherwise use institutional eligibility rules, including the application of spousal impoverishment eligibility rules. </t>
  </si>
  <si>
    <t>Arizona Health Care Cost Containment System (AHCCCS) 1115 Demonstration</t>
  </si>
  <si>
    <t>Waiver services: Behavioral health care</t>
  </si>
  <si>
    <t>Waiver services: Limited dental benefits</t>
  </si>
  <si>
    <t>Waiver services: HCBS services</t>
  </si>
  <si>
    <t>Waiver services: Acute care</t>
  </si>
  <si>
    <t>ALTCS participants age 21 or older receive certain dental services up to $1,000 per person annually.</t>
  </si>
  <si>
    <t>Waiver services: HCBS and HCBS-like services</t>
  </si>
  <si>
    <t>In the absence of a limit, AHCCCS will report annually on current placements and ongoing activities for expanding HCB services and settings. The report will be due by March 31 of each year.</t>
  </si>
  <si>
    <t>Aged
Disabled (physical)
Developmental disability</t>
  </si>
  <si>
    <t>10/1/2016, amended 9/13/2019</t>
  </si>
  <si>
    <t>1/1/2017, amended 9/17/2019</t>
  </si>
  <si>
    <t>Global Commitment To Health Section 1115 Demonstration</t>
  </si>
  <si>
    <t>Aged
Disabled (physical)
Brain injury
Mental illness
Developmental disabilities</t>
  </si>
  <si>
    <r>
      <rPr>
        <b/>
        <sz val="10"/>
        <color theme="1"/>
        <rFont val="Roboto Regular"/>
      </rPr>
      <t>Self- Directed Supports.</t>
    </r>
    <r>
      <rPr>
        <sz val="10"/>
        <color theme="1"/>
        <rFont val="Roboto Regular"/>
        <family val="2"/>
      </rPr>
      <t xml:space="preserve"> The state agrees to provide resources to support participants or their proxies (e.g., a surrogate, parent or legal guardian/representative) in directing their own care. This support assures, but is not limited to, participants’ compliance with laws pertaining to employer responsibilities and provision for back-up attendants as needs arise. The state agrees to assure that background checks on employees and their results are available to participants. State policies and guidelines will include, but not be limited to: criteria for who is eligible to self-direct, a fiscal agent/intermediary, and consultants to assist participants with learning their roles and responsibilities as an ‘employer’ and to ensure that services are consistent with care plan needs and allocations.
a. Choices for Care program enrollees will have full informed choice on the requirements and options to: self-direct Choices for Care services; have a qualified designated representative direct Choices for Care services on their behalf; or select traditional agency-based service delivery. State and provider staff will receive training on these options.</t>
    </r>
  </si>
  <si>
    <t>Independent support services</t>
  </si>
  <si>
    <t>Waiver services: HCBS waiver-like services for special programs for TBI, mental illness under 22, community rehabilitation and treatment, and developmental disability services</t>
  </si>
  <si>
    <r>
      <rPr>
        <b/>
        <sz val="10"/>
        <color theme="1"/>
        <rFont val="Roboto Regular"/>
      </rPr>
      <t>ATTACHMENT F: Choices for Care Wait List Procedure Description</t>
    </r>
    <r>
      <rPr>
        <sz val="10"/>
        <color theme="1"/>
        <rFont val="Roboto Regular"/>
      </rPr>
      <t xml:space="preserve">
Choices for Care - Waiting List Procedures High Needs 
Active participants who meet the “High Needs” clinical criteria at reassessment will not be terminated from services as long as they continue to meet all other CFC eligibility criteria.
New CFC applicants who meet the “High Needs” clinical criteria may be placed on a waiting list if state funds are not available at the time of referral, using the following procedures:
1. If funds are not available at time of application, Department of Disabilities, Aging and Independent Living (DAIL) staff will complete a High Needs Wait List Score Sheet.
2. A score will be generated based on the individuals Activities of Daily Living (ADL), Cognition, Behavior, Medical Conditions/Treatments and Risk Factors.
3. DAIL staff will then place the individual on a waiting list in order of score.
4. DAIL staff will notify the individual in writing that they have been found clinically eligible for the High Needs Group and have been placed on a wait list. The Case Management (CM) agency that the applicant chose on the application will be in contact with them. Appeal rights will also be included in the notice.
5. DAIL staff will forward a copy of the CFC program application and Wait List Score Sheet to the CM agency indicated on the application. The application will not be sent if the CM agency assisted in completing the application.
6. The case manager/agency will make contact with individuals on the “High Needs” wait list on a monthly basis to monitor if they have had a change in their health or functional needs and complete the High Needs Waiting List Monthly Follow-up Sheet. The initial contact will occur no later than 14 days after receiving the referral.
7. If the individual has had a significant health or functional status change the case manager
will contact DAIL staff. DAIL staff shall reassess for clinical eligibility determination and/or rescore for wait list. Agencies are encouraged to use the Triggers for High Needs Wait List Referral for Clinical Review as a guide to determine if another clinical assessment is warranted.
8. DAIL staff and providers will review the wait list with the CFC waiver team at monthly meetings. Each case management agency designee (determined by the CM agency) will ensure that a copy of the follow-up sheet for all applicants on the High Needs wait list monitored by their agency and send to DAIL Waterbury by the 5th of
each month. DAIL staff will follow up with the CM agency if any High Needs Waiting List Monthly Follow-up Sheets are missing.
9. Applicants on a waiting list shall be admitted to the Choices for Care waiver as funds become available, according to procedures established by the Department and implemented by regional Choices for Care waiver teams. The Choices for Care waiver teams shall use professional judgment in managing admissions to the Choices for Care waiver, admitting individuals with the most pressing needs. The teams shall consider the following factors:
a. Unmet needs for ADL assistance;
b. Unmet needs for IADL assistance;
c. Behavioral symptoms;
d. Cognitive functioning;
e. Formal support services;
f. Informal supports;
g. Date of application;
h. Need for admission to or continued stay in a nursing facility;
i. Other risk factors, including evidence of emergency need; and
j. Priority score.
10. When funding is allocated to an individual, DAIL staff will notify the individual and continue the CFC application process.
Choices for Care Moderate Needs Waiting List
Moderate Needs applicants may be placed on a waiting list if funds are not available or capacity at Adult Day is not available at the time of application, using the following procedures:
1. If funding, or capacity at Adult Day, is not available at time of application, the case manager (CM) will notify the individual in writing and will send a copy of the notice and application to the requested Service Providers.
2. The Homemaker Agency or Adult Day provider (Moderate Needs Providers) will place the individual on their waiting list.
3. Applicants on Community Medicaid are considered first priority, then chronological order by date of application.
4. Participants who are already active on Moderate Needs and wish to add a second service will be put on the wait list according to their original Moderate Needs application date.
5. The wait list should contain only those people who are still waiting for funding on the last day of the reporting month.
6. The wait list shall not contain the names of people who have an active Moderate Needs service authorization and are waiting for staffing or additional hours. The Moderate Needs Providers must forward a copy of the wait list to DAIL by the 15th of the month following the reporting month. For example, the January report is due at DAIL by February 15th and must contain everyone waiting for funding as of January 31st.
7. Providers who have no wait list must either send a blank wait list or send an email to DAIL by the 15th of the month stating they have no wait list.
8. When funding is allocated to an applicant the Moderate Needs Providers will indicate such date on the wait list and notify the Moderate Needs case manager.
9. The CM will notify the applicant when funding becomes available and continue the eligibility process. The CM shall put the date the applicant came off the wait list on the Moderate Needs application.
10. If the individual is already receiving other Moderate Needs services, the CM will complete a Moderate Needs Group Change Form and send to the Moderate Needs Coordinator. The Moderate Needs Coordinator will complete and send a new Service Authorization to the individual, case manager and provider(s).
11. The effective date of the service will be the date the individual was taken off the wait list or a later date as requested by the CM.
12. The DAIL Moderate Needs Coordinator will review the provider’s wait list upon receiving a new Moderate Needs application to ensure that Medicaid applicants are served before non-Medicaid applicants.
13. Providers must assure that all people listed on their wait list are still waiting for funding to be served. This is accomplished contacting people on the wait list at least once every six months.</t>
    </r>
  </si>
  <si>
    <t>Crisis/support services
Psychological and counseling supports
Case management
Community supports
Habilitation (residential habilitation and day habilitation)
Respite care 
Supported employment
Environmental and assistive technology
Self-directed care
Service coordination 
Flexible support
Skilled therapy services
Ennvironmental safety devices
Counseling
Residential treatment
Supported employment
Clinical intervention
Self-directed care</t>
  </si>
  <si>
    <t>Adult day services
Assistive devices and home modifications
Case management
Companion
Homemaker
Incidental purchases paid out of cash allotments to participants who are selfdirecting their services
Nursing overview
Personal care
Personal emergency response system
Respite care
Social and recreational activities
Supervision
Transportation services</t>
  </si>
  <si>
    <t>Delaware Diamond State Health Plan</t>
  </si>
  <si>
    <r>
      <rPr>
        <b/>
        <sz val="10"/>
        <color theme="1"/>
        <rFont val="Roboto Regular"/>
      </rPr>
      <t>Information and Assistance in Support of Participant Direction</t>
    </r>
    <r>
      <rPr>
        <sz val="10"/>
        <color theme="1"/>
        <rFont val="Roboto Regular"/>
      </rPr>
      <t>. The state/MCO shall have a support system that provides participants with information, training, counseling, and assistance, as needed or desired by each participant, to assist the participant to effectively direct and manage their selfdirected services and budgets. Participants shall be informed about self-directed care, including feasible alternatives, before electing the self-direction option. Participants shall also have access to the support system throughout the time that they are self-directing their care. Support activities must include, but is not limited to Support for Participant Direction service which includes two components: Financial Management Services and Support Brokerage and Providers of Support for Participant. Direction must carry out activities associated with both components. The Support for Participant Direction service provides assistance to participants who elect to self-direct their DSHP Plus HCBS services.</t>
    </r>
  </si>
  <si>
    <t>QUEST Integration Medicaid Section 1115 Demonstration</t>
  </si>
  <si>
    <t>Aged, blind, and disabled individuals</t>
  </si>
  <si>
    <t>The state may maintain a waiting list, through a health plan, for home and community-based services (including personal care services). No waiting list is permissible for other services for QUEST Integration enrollees.</t>
  </si>
  <si>
    <t>QUEST Integration health plans must provide access to a comprehensive HCBS benefit package for individuals who meet institutional level of care and are able to choose to receive care at home or in the community and an expanded sub-set of HCBS services for individuals who do not meet an institutional level of care but are assessed to be at risk of deteriorating to institutional level of care (the “At Risk” population, renamed from “Personal Care-Level I/Chore” population) in order to prevent a decline in health status and maintain individuals safely in their homes and communities.</t>
  </si>
  <si>
    <t>8/1/2017, amended 7/25/2019</t>
  </si>
  <si>
    <t>New Jersey FamilyCare Comprehensive Demonstration</t>
  </si>
  <si>
    <t>Aged
Autism
Disabled
Developmental disability
Intellectual disability
Serious emotional disturbance</t>
  </si>
  <si>
    <t>Information and Assistance in Support of Participant Direction. The state/MCO must have a support system that provides participants with information, training, counseling, and assistance, as needed or desired by each participant, to assist the participant to effectively direct and manage their self-directed services and budgets. Participants must be informed about self-directed care, including feasible alternatives, before electing the self-direction option. Participants must also have access to the support system throughout the time that they are self-directing their care. Support activities must include, but is not limited to Support for Participant Direction service which includes two components: Financial Management Services and Support Brokerage. Providers of Support for Participant Direction must carry out activities associated with both components. The Support for Participant Direction service provides assistance to participants who elect to self-direct their personal care services.</t>
  </si>
  <si>
    <r>
      <t>No enrollment cap mentioned for Supports Program, Children's Support Services Program (CSSP) SED, Children's Support Services Program (I/DD), Intellectual Developmental Disability Program for Out of State (IDD/OOS) New Jersey Residents</t>
    </r>
    <r>
      <rPr>
        <b/>
        <sz val="10"/>
        <color theme="1"/>
        <rFont val="Roboto Regular"/>
      </rPr>
      <t xml:space="preserve">
Community Care Program:</t>
    </r>
    <r>
      <rPr>
        <sz val="10"/>
        <color theme="1"/>
        <rFont val="Roboto Regular"/>
      </rPr>
      <t xml:space="preserve">
E. Enrollment cap: In cases where the state determines, based on advance budget projections that it cannot continue to enroll CCP participants without exceeding the funding available for the program the State can establish an enrollment cap for the CCP.
1. Notice - before affirmatively implementing the caps authorized in subparagraph (c), the state will notify CMS at least 60 days in advance. This notice will also include the impact on budget neutrality.
2. Implementing the Limit - if the state imposes an enrollment cap, it will implement a waiting list whereby applicants will be added to the demonstration based on date of application starting with the oldest date. Should there be several applicants with the same application date, the state will enroll based on date of birth starting with the oldest applicant
3. Outreach for those on the Wait Lists - the state will conduct outreach for those individuals who are on the CCP wait list for at least six months, to afford those individuals the opportunity to sign up for other programs if they are continuing to seek coverage. Outreach materials will remind individuals they can apply for Medicaid.
4. Removing the Limit – the state will notify CMS in writing at least 30 days in advance when removing the limit.
</t>
    </r>
    <r>
      <rPr>
        <b/>
        <sz val="10"/>
        <color theme="1"/>
        <rFont val="Roboto Regular"/>
      </rPr>
      <t>Autism Spectrum Disorder (ASD) Program:</t>
    </r>
    <r>
      <rPr>
        <sz val="10"/>
        <color theme="1"/>
        <rFont val="Roboto Regular"/>
      </rPr>
      <t xml:space="preserve">
E. Enrollment Cap: In cases where the state determines, based on advance budget projections that it cannot continue to enroll ASD Program participants without exceeding the funding available for the program the state can establish an enrollment cap for the ASD Program. 
1. Notice - before affirmatively implementing the caps authorized in subparagraph (e), the state must notify CMS at least 60 days in advance. This notice must also include the impact on budget neutrality.
2. Implementing the Limit - if the state imposes an enrollment cap, it will implement a waiting list whereby applicants will be added to the demonstration based on date of application starting with the oldest date. Should there be several applicants with the same application date, the state will enroll based on date of birth starting with the oldest applicant
3. Outreach for those on the Wait Lists - the state will conduct outreach for those individuals who are on the ASD Program wait list for at least 6 months, to afford those individuals the opportunity to sign up for other programs if they are continuing to seek coverage. Outreach materials will remind individuals they can apply for
Medicaid.
4. Removing the Limit – the state must notify CMS in writing at least 30 days in advance when removing the limit.</t>
    </r>
  </si>
  <si>
    <r>
      <rPr>
        <b/>
        <sz val="10"/>
        <color theme="1"/>
        <rFont val="Roboto Regular"/>
      </rPr>
      <t>Children’s Support services Program SED:</t>
    </r>
    <r>
      <rPr>
        <sz val="10"/>
        <color theme="1"/>
        <rFont val="Roboto Regular"/>
      </rPr>
      <t xml:space="preserve">
Social and emotional learning
Interpreter services
Non-medical transportation
</t>
    </r>
    <r>
      <rPr>
        <b/>
        <sz val="10"/>
        <color theme="1"/>
        <rFont val="Roboto Regular"/>
      </rPr>
      <t xml:space="preserve">
Children’s Support services Program I/DD:</t>
    </r>
    <r>
      <rPr>
        <sz val="10"/>
        <color theme="1"/>
        <rFont val="Roboto Regular"/>
      </rPr>
      <t xml:space="preserve">
Individual supports
Natural supports training
Intensive in community/ in home clinical and therapeutic services
Intensive in bommunity/intensive in home behavioral services
Respite
Non-medical transportation
Interpreter services
Assistive technology devices and home/vehicle modifications
Social and emotional learning
Supported employment
Career planning
Community inclusion
Financial management services
</t>
    </r>
    <r>
      <rPr>
        <b/>
        <sz val="10"/>
        <color theme="1"/>
        <rFont val="Roboto Regular"/>
      </rPr>
      <t>Children with Autism Spectrum Disorder Program:</t>
    </r>
    <r>
      <rPr>
        <sz val="10"/>
        <color theme="1"/>
        <rFont val="Roboto Regular"/>
      </rPr>
      <t xml:space="preserve">
Behavior consultative supports (BCS)
Individual behavior supports
Occupational therapy
Physical therapy
Speech and language therapy (ST)
</t>
    </r>
    <r>
      <rPr>
        <b/>
        <sz val="10"/>
        <color theme="1"/>
        <rFont val="Roboto Regular"/>
      </rPr>
      <t>IDD/OOS:</t>
    </r>
    <r>
      <rPr>
        <sz val="10"/>
        <color theme="1"/>
        <rFont val="Roboto Regular"/>
      </rPr>
      <t xml:space="preserve">
Case management
Individual supports
Habilitation
Supported employment
Occupational therapy
Physical therapy
Speech and language therapy
Transportation
Counseling and psychological supports
Behavioral assessment and management
Community integration
Routine health care and medication</t>
    </r>
  </si>
  <si>
    <t>Centennial Care 2.0 Medicaid 1115 Demonstration</t>
  </si>
  <si>
    <t xml:space="preserve">Waiver services: Extended state plan services </t>
  </si>
  <si>
    <r>
      <rPr>
        <b/>
        <sz val="10"/>
        <color theme="1"/>
        <rFont val="Roboto Regular"/>
      </rPr>
      <t>Medicaid Authorities Transition</t>
    </r>
    <r>
      <rPr>
        <sz val="10"/>
        <color theme="1"/>
        <rFont val="Roboto Regular"/>
      </rPr>
      <t>. During the demonstration period, the state must conduct an evaluation to assess if portions of the demonstration could be transitioned to 1915(c) and 1915(i) authorities and how such transitions are consistent with the states program goals including consideration for the impact to services, members, waiver allocation process and budget implications. Pending the outcome of the evaluation, there will be a five-year transition plan as follows:
a. January 2019 through December 2021 – CMS and the state conduct joint transition planning activities in order to identify which portions can be transferred.
b. January 2022 through December 2022 – The state must develop and submit 1915(c) and 1915(i) authorities for the portions to be transitioned.
c. January 2023 through December 2023 – Applications are under review.
d. January 2024: 1915(c) and 1915(i) waivers in effect.</t>
    </r>
  </si>
  <si>
    <t>Information and Assistance in Support of Participant Direction. The state or MCO contract must have a support system that provides participants with information, training, counseling, and assistance, as needed or desired by each participant, to assist the participant to effectively direct and manage their self-directed services and budgets. Participants must be informed about self-directed care, including feasible alternatives, before electing the self-direction option. Participants must also have access to the support system throughout the time that they are self-directing their care. Support activities must include, but are not limited Financial Management Services and Support Brokerage assistance.</t>
  </si>
  <si>
    <t>Adult day health 
Assisted living 
Behavior support consultation  
Community transition services  
Customized community supports 
Emergency response  
Employment supports  
Environmental modifications   
Home health aide  
Nutrition counseling  
Personal care services
Private duty nursing for adults
Related goods  
Respite   
Skilled maintenance therapy  
Specialized therapies  
Transportation (non-medical)</t>
  </si>
  <si>
    <t>Aged
Disabled (physical)
Disabled (other)
HIV/AIDS</t>
  </si>
  <si>
    <t>Medicaid Redesign Team</t>
  </si>
  <si>
    <t>12/7/2016, amended 9/3/2019</t>
  </si>
  <si>
    <t>Demonstration Population 9 (HCBS Expansion). Individuals who are not otherwise eligible, are receiving HCBS, and who are determined to be medically needy based on New York’s medically needy income level, after application of community spouse and spousal impoverishment eligibility and post-eligibility rules consistent with section 1924 of the Act.</t>
  </si>
  <si>
    <t>Eligibility for the HCBS Expansion. This group, identified as Demonstration Population 9/HCBS Expansion, includes married medically needy individuals:
1. who meet a nursing home level of care;
2. whose spouse lives in the community; and
3. who would be income-eligible for Medicaid services in the community but for the application of the spousal impoverishment eligibility and post-eligibility rules of section 1924 of the Act.</t>
  </si>
  <si>
    <t>Information and Assistance in Support of Participant Direction. The state/MCO shall have a support system that provides participants with information, training, counseling, and assistance, as needed or desired by each participant, to assist the participant to effectively direct and manage their self-directed services. Participants shall be informed about self-directed care, including feasible alternatives, before electing the self-direction option.</t>
  </si>
  <si>
    <t>Waiver services: Statutory services (§ 1915(c)) / Home and Community-Based Services Expansion Program Benefits (§ 1115)</t>
  </si>
  <si>
    <t>TennCare II Medicaid Section 1115 Demonstration</t>
  </si>
  <si>
    <r>
      <rPr>
        <b/>
        <sz val="10"/>
        <color theme="1"/>
        <rFont val="Roboto Regular"/>
      </rPr>
      <t>Waiting Lists for TennCare CHOICES</t>
    </r>
    <r>
      <rPr>
        <sz val="10"/>
        <color theme="1"/>
        <rFont val="Roboto Regular"/>
      </rPr>
      <t xml:space="preserve">. The use of enrollment targets as described in STC 32.d. (Enrollment Targets for TennCare CHOICES) may mean that there will be waiting lists for CHOICES 2 and/or 3. (There will be no enrollment target or waiting list for CHOICES 1 or the Interim CHOICES 3 Group.) These lists must be managed on a statewide basis using a standardized assessment tool and in accord with criteria to be established by the state. Waiting list policies must be based on objective criteria and applied consistently in all geographic areas served. The state may use separate criteria for prioritization of services under CHOICES 2 and CHOICES 3, and may revise these upon notification to CMS.
</t>
    </r>
    <r>
      <rPr>
        <b/>
        <sz val="10"/>
        <color theme="1"/>
        <rFont val="Roboto Regular"/>
      </rPr>
      <t xml:space="preserve">
Waiting Lists for ECF CHOICES</t>
    </r>
    <r>
      <rPr>
        <sz val="10"/>
        <color theme="1"/>
        <rFont val="Roboto Regular"/>
      </rPr>
      <t>. The use of enrollment targets as described in STC 33.d. (Enrollment Targets for ECF CHOICES) may mean that there will be waiting lists for ECF CHOICES. These lists will be managed on a statewide basis in accord with criteria to be established by the state. Waiting list policies must be based on objective criteria and applied consistently in all geographic areas served.</t>
    </r>
  </si>
  <si>
    <t>d. Enrollment Targets for TennCare CHOICES. The state may establish enrollment targets for CHOICES 2 and CHOICES 3. (There will be no enrollment target for CHOICES 1 or Interim CHOICES 3.) The purpose of the targets is to permit the CHOICES program to grow in a controlled manner, while assuring that the persons enrolled in the program are served appropriately, and cost effectively within available state and Federal resources. Information on CHOICES Groups, targets, and enrollment numbers must be supplied to CMS in the Quarterly Progress Report as set forth in STCs 50 (Quarterly Progress Reports), 52 (Enrollment Reporting) and Attachment A.</t>
  </si>
  <si>
    <r>
      <rPr>
        <b/>
        <sz val="10"/>
        <color theme="1"/>
        <rFont val="Roboto Regular"/>
      </rPr>
      <t>Consumer Direction</t>
    </r>
    <r>
      <rPr>
        <sz val="10"/>
        <color theme="1"/>
        <rFont val="Roboto Regular"/>
        <family val="2"/>
      </rPr>
      <t>. CHOICES members who have been determined by a care coordinator, as a part of the needs assessment and plan of care processes, to require attendant care, personal care, in-home respite services, companion care or other services specified by the state as eligible for consumer direction, will have the opportunity to exercise decision-making authority regarding the workers who deliver these services (i.e., consumer direction of HCBS). The state will notify CMS in advance of any changes to the list of services eligible for consumer direction. All CHOICES members requiring these services will be offered the option to participate in consumer direction of HCBS. The consumer direction option will be organized and administered in accordance with best practices principles recognized by CMS as reflected in Attachment E.</t>
    </r>
  </si>
  <si>
    <t>12/16/2016, amended 7/2/2019</t>
  </si>
  <si>
    <t>Texas Healthcare Transformation and Quality Improvement Program</t>
  </si>
  <si>
    <t>1/1/2018, amended 2/14/2018</t>
  </si>
  <si>
    <t>Aged
Disabled</t>
  </si>
  <si>
    <r>
      <rPr>
        <b/>
        <sz val="10"/>
        <color theme="1"/>
        <rFont val="Roboto Regular"/>
      </rPr>
      <t>Interest List for STAR+PLUS 217-LIKE HCBS Group</t>
    </r>
    <r>
      <rPr>
        <sz val="10"/>
        <color theme="1"/>
        <rFont val="Roboto Regular"/>
      </rPr>
      <t>. The state operates an interest list for the STAR+PLUS 217-Like HCBS population in the demonstration who are not in the STAR+PLUS mandatory eligibility categories. An interest list is a list that an individual is placed on when they express interest in enrollment, to the state or local agency that determines eligibility for STAR +PLUS. Individuals meeting all eligibility criteria are enrolled into this population on a “first-come, first-served” basis from the interest list, except that persons entering the demonstration through Money Follows the Person (MFP) are placed at the head of the interest list. These lists are managed on a statewide basis using a standardized assessment tool, and in accord with criteria established by the state. Interest list policies are based on objective criteria and applied consistently in all geographic areas served.</t>
    </r>
  </si>
  <si>
    <r>
      <rPr>
        <b/>
        <sz val="10"/>
        <color theme="1"/>
        <rFont val="Roboto Regular"/>
      </rPr>
      <t>Information and Assistance in Support of Participant Direction</t>
    </r>
    <r>
      <rPr>
        <sz val="10"/>
        <color theme="1"/>
        <rFont val="Roboto Regular"/>
        <family val="2"/>
      </rPr>
      <t>. The state shall have a support system that provides participants with information, training, counseling, and assistance, as needed or desired by each participant, to assist the participant to effectively direct and manage their self-directed services and budgets. Participants shall be informed about self-directed care, including feasible alternatives, before electing the self-direction option. Participants shall also have access to the support system throughout the time that they are self-directing their care. Support activities must include, but are not limited to, financial management services and support consultation, defined as follows.
A Financial Management Services. Financial management services provide assistance to members with managing funds associated with the services elected for self-direction. Financial management services include initial orientation and ongoing training related to responsibilities of being an employer, and adhering to legal requirements for employers. The financial management services providers, referred to as the Financial Management Services Agency (FMSA), serves as the member’s employer-agent, which is the Internal Revenue Service’s (IRS) designation of the entity responsible for making payables and withholding, and filing and depositing taxes on behalf of the members. As the employer-agent, the FMSA files required forms and reports to the Texas Workforce Commission.
B Support Consultation. Support Consultation offers practical skills training and assistance to enable an individual to successfully direct those services the individual elects for participant-direction. This service is provided by a certified support advisor, and includes skills training related to recruiting, screening, and hiring workers, preparing job descriptions, verifying employment eligibility and qualifications, completion of documents required to employ an individual, management of workers, and development of effective back-up plans for services considered critical to the individual’s health and welfare in the absence of the regular provider or an emergency situation. Support consultation is provided only by a certified support advisor certified by HHSC.</t>
    </r>
  </si>
  <si>
    <t>Waiver services: Statutory services (§ 1915(c)) / Supports Program (§ 1115)</t>
  </si>
  <si>
    <t>Waiver services: Other services (§ 1915(c)) / MLTSS Program (§ 1115)</t>
  </si>
  <si>
    <t>Waiver services: Extended state plan services (§ 1915(c)) / Children’s Support Services Program SED, Children’s Support Services Program (I/DD), Autism Spectrum Disorder (ASD) Program, Intellectual Developmental Disability Program for Out of State (IDD/OOS) New Jersey Residents, Community Care Program (§ 1115)</t>
  </si>
  <si>
    <t>Waiver services: Statutory services (§ 1915(c)) / Community Benefit Services Included Under Centennial Care 2.0 (§ 1115)</t>
  </si>
  <si>
    <t>Waiver services: Statutory services (§ 1915(c)) / HCBS services (§ 1115)</t>
  </si>
  <si>
    <t>Waiver services: Statutory services (§ 1915(c)) / DSHP plus HCBS benefit package (§ 1115)</t>
  </si>
  <si>
    <t>Alabama Home and Community -Based Waiver for the Elderly and Disabled Waiver</t>
  </si>
  <si>
    <t>10/1/17, amended 10/1/18</t>
  </si>
  <si>
    <t>Entry to the waiver is based on the date of application and the need for services that is determined through an assessment process completed by the Case Manager, Nurse reviewer, and the applicant's physician. The PCCP is developed based upon feedback from the participant/representative. It is based upon the individual needs of the participant and the available formal and informal supports.</t>
  </si>
  <si>
    <t>In-Home Operations Waiver</t>
  </si>
  <si>
    <t>Case management/coordination
Habilitation services
Home respite
Waiver personal care services (WPCS) and personal care services</t>
  </si>
  <si>
    <t>Supported Living Services (SLS)</t>
  </si>
  <si>
    <t>Each Community Centered Board administers the waiting list for its service area. Waiting lists must be administered in accordance with Department rules set forth at 10 CCR 2505-10 8.500.96. The guidelines apply to all persons, children and adults, who would receive services through the Community Centered Board (CCB). As vacancies occur in waiver enrollments, the state grants enrollments to the next person on the waiting list based on order of selection date. This method ensures comparable access, as the allocation and management of the enrollment is determined based on the Order of Selection Date and not geographical factors. Once enrolled into the HCBS-SLS waiver, an individual can move to any location in the state and maintain waiver enrollment and full choice of available and willing providers. 
Vacancies will be held prospectively, on-going, as they occur for all transition placements. When a sufficient number of vacancies do not occur in the month prior to the month needed for transition placements, a position will be made available at the time needed and the next occurring vacancies will be applied towards those placements.</t>
  </si>
  <si>
    <t>Day habilitation
Homemaker
Personal care
Prevocational services
Respite
Supported employment</t>
  </si>
  <si>
    <t>Personal Care Assistance Waiver</t>
  </si>
  <si>
    <t>Home and Community Supports Waiver for Persons with Autism</t>
  </si>
  <si>
    <t>The department  maintains a waiting list for this waiver.  As slots become available, participants are selected based on their application date.</t>
  </si>
  <si>
    <t>Children in the Voluntary Services Program
Money Follows the Person</t>
  </si>
  <si>
    <t>Assistive technology
Clinical behavioral support services
Community mentor
Individual goods and services
Interpreter
Job coaching
Life skills coach
Non-medical transportation
Personal emergency response system
Social skills group
Specialized driving assessment</t>
  </si>
  <si>
    <t>Florida Long-Term Care</t>
  </si>
  <si>
    <t>12/28/16, amended 12/1/17</t>
  </si>
  <si>
    <t>Aged
Disabled (physical)
Brain injury
HIV/AIDS
Medically fragile</t>
  </si>
  <si>
    <t>Entrants must meet the following qualifications:
1. Be age 18 or older and determined disabled according to Social Security standards or be age 65 or older;
2. Meet nursing facility level of care criteria; 
3. Meet hospital level of care criteria for individuals 18 years of age and older with a diagnosis of cystic fibrosis;
4. Meet nursing facility level of care criteria or hospital level of care criteria for individuals 18 years of age and older with a diagnosis of AIDS;
5. Be Medicaid eligible; and
6. Not be enrolled in another Medicaid HCBS waiver.  
Recipients will make an informed choice of receiving home and community-based services in lieu of nursing facility care.
The State’s requested number of waiver slots is based on current Long-term Care Waiver enrollment and the number of people transitioning to the Long-term Care Waiver from the Traumatic Brain and Spinal Cord Injury, Project AIDS Care, and Adults with Cystic Fibrosis Waivers.</t>
  </si>
  <si>
    <t>Adult day health care
Case management
Homemaker
Respite</t>
  </si>
  <si>
    <t>Attendant care
Intermittent and skilled nursing
Medical equipment and supplies
Occupational therapy
Personal care
Physical therapy
Respiratory therapy
Speech therapy
Transportation</t>
  </si>
  <si>
    <t>HCBS Waiver for Persons who are Elderly</t>
  </si>
  <si>
    <t>11/1/2016, amended 4/1/2019</t>
  </si>
  <si>
    <t>There are no specific policies related to prioritization of waiver services or applications. Persons that meet eligibility requirements are enrolled in the waiver upon completion of the waiver application. There is no waiting list for services. 
For those individuals who are enrolled in MCOs, State-established policies governing the selection of individuals for entrance to the waiver remain the same as for all participants. Initial waiver eligibility is be conducted by the State contracted Community Care Units (CCUs), who are the same entities providing care coordination on behalf of the waiver participants not enrolled in a MCO. The CCUs use the same objective criteria for all participants. Selection of entrants does not violate the requirement that otherwise eligible individuals have comparable access to all services offered in the waiver.</t>
  </si>
  <si>
    <t>Adult day service
In-home service</t>
  </si>
  <si>
    <t>Automated medication dispenser (AMD)
Emergency home response service</t>
  </si>
  <si>
    <t>Home and Community Based Services - Brain Injury (BI)</t>
  </si>
  <si>
    <t>10/1/2014, amended 6/1/2017</t>
  </si>
  <si>
    <t>Per Iowa Code 441-83.82(4), “if no payment slot is available, the department shall enter the applicant on a waiting list according to the following: (1) applicants not currently eligible for Medicaid shall be entered on the waiting list on the basis of the date a completed Form 470-2927 or 470-2927(S), Health Services Application, is received by the department or upon receipt of disability determination, whichever is later. Applicants currently eligible for Medicaid shall be added to the waiting list on the basis of the date the applicant requests HCBS BI program services; (2) In the event that more than one application is received at one time, applicants shall be entered on the waiting list on the basis of the month of birth, January being month one and the lowest number.  Persons who do not fall within the available slots shall have their applications rejected but their names shall be maintained on the waiting list. As slots become available, persons shall be selected from the waiting list to maintain the number of approved persons on the program based on their order on the waiting list.”</t>
  </si>
  <si>
    <t>Nursing Facility (NF), SKilled Nursing Facility and Intermediate Care Facility for Persons with Intellectual Disabilites)
Community-Based Neurobehavioral Rehabilitation Services (CNRS)</t>
  </si>
  <si>
    <t>Adult day care
Case management
Consumer directed attendant care - skilled
Prevocational services
Respite
Supported employment</t>
  </si>
  <si>
    <t>Specialized medical equipment</t>
  </si>
  <si>
    <t>Acquired Brain Injury, Long Term Care</t>
  </si>
  <si>
    <t>With the exception of the reserved capacity, as long as capacity exists, eligible applicants will be selected for waiver entrance based on the date of their waiver application.  If waiver capacity is not adequate for all eligible applicants, individuals will be selected for waiver entrance based on the date of their waiver application and their category of need, with individuals requiring emergency services receiving preference over individuals who require non-emergency services.</t>
  </si>
  <si>
    <t>ABI LTC MFP Transitions</t>
  </si>
  <si>
    <t>Adult day health
Adult day training
Conflict-free case management
Nursing supports
Occupational therapy
Respite
Supported employment</t>
  </si>
  <si>
    <t>Physical therapy
Specialized medical equipment
Speech therapy</t>
  </si>
  <si>
    <t>New Opportunities Waiver (NOW)</t>
  </si>
  <si>
    <t>1/1/2017, amended 7/1/2019</t>
  </si>
  <si>
    <t>In accordance with Title 50 PUBLIC HEALTH -MEDICAL ASSISTANCE Part XXI. Home and Community Based Services Waivers, Subpart 11. New Opportunities Waiver 
Chapter 137. General Provisions, §13707. 
Programmatic Allocation of Waiver Opportunities The Intellectual/Developmental Disabilities Requests for Services Registry (IDD RFSR), hereafter referred to as “the registry,” is the list that documents and maintains the person’s name and protected request date for waiver services. A person’s protected request date for any OCDD waiver is the date of the first face-to-face interview in which he/she applied for waiver services and is determined eligible for developmental disabilities services by the entry unit. The order of entry into an OCDD waiver is (needs based) from the registry arranged by an urgency of need assessment and date of application for Developmentally Disabled (DD) waiver services. 
OCDD waiver opportunities shall be offered based on the following priority groups: 
1. Individuals living at Pinecrest Supports and Services Center or in a publicly operated ICF-DD when it was transitioned to a private ICF-DD through a cooperative endeavor agreement (CEA facility), or their alternates. Alternates are defined as individuals living in a private ICF-DD who will give up the private ICF-DD bed to an individual living at Pinecrest or to an individual who was living in a publicly operated ICF-DD when it was transitioned to a private ICF-DD through a cooperative endeavor agreement (CEA facility). 
Individuals requesting to transition from Pinecrest are awarded a slot when one is requested, and their health and safety can be assured in an OCDD waiver. This also applies to individuals who were residing in a state operated facility at the time the facility was privatized and became a Cooperative Endeavor Agreement (CEA) facility. 
2. Individuals on the registry who have the highest level of need and the earliest registry date shall be notified in writing when a funded OCDD waiver opportunity is available and that he/she is next in line to be evaluated for a possible waiver assignment. 
Entrance to New Opportunities Waiver 
Once an eligible individual is identified, the case management agency will conduct person centered discovery activities and two needs-based assessments. The Louisiana Plus assessment will be conducted for all individuals, and the Supports Intensity Scale assessment for adults only (21 and older). NOW opportunities will be offered to individuals based on the results of the LA Plus, the Supports Intensity Scale and the person centered planning discussion. The plan of care, with the needs-based assessments will be validated by the LGE through the required in-home visit for all initial waiver recipients. Individuals who disagree with the OCDD waiver offered as a result of the needs-based assessments and person centered planning process may appeal the waiver offer decision through the OCDD appeals process. 
The Office for Citizens with Developmental Disabilities has the responsibility to monitor the utilization of NOW waiver opportunities. At the discretion of the OCDD Assistant Secretary, specifically allocated waiver opportunities may be reallocated to better meet the needs of citizens with developmental disabilities in the State of Louisiana. Funded waiver opportunities will only be allocated to individuals who successfully complete the financial eligibility and medical certification eligibility process required for waiver certification. 
As enacted through R.S. 28:827 Act No. 286 of the 2010 Regular Legislative Session, any active duty member of the armed forces who has been temporarily assigned to work outside of Louisiana and any member of his/her immediate family who was qualified for and was receiving Louisiana Medicaid Waiver services for individuals with developmental disabilities at the time they were placed on active duty will be eligible to receive the next available waiver opportunity upon the individual's resumed residence in Louisiana. 
Medicaid’s data contractor has responsibility for maintenance of the IDD Request for Services Registry (the registry). Slot offers are made for persons on the registry by the Medicaid data contractor based upon the above stated policies and procedures and as written in B-3-f. Also, BHSF/MPSW has oversight of the data contractor’s role in maintaining the registry according to policy. In addition, monthly meetings are held between the Medicaid data contractor, OCDD, and BHSF/MPSW to review and to assure adherence to these regulations along with equitably and fairness in slot allocations and distributions.</t>
  </si>
  <si>
    <t>Independent living/skills building</t>
  </si>
  <si>
    <t>Center-based respite
Day habilitation
Individual and family support
Prevocational services
Supported independent living
Supported employment</t>
  </si>
  <si>
    <t>Skilled nursing
Specialized medical equipment and supplies</t>
  </si>
  <si>
    <t>Adult companion care
Community integration and development
Environmental accessibility adaptations
Housing stabilization service
Housing stabilization transition service
One-time transitional
Personal emergency response
Professional services
Substitute family care (SFC)</t>
  </si>
  <si>
    <t>Family Supports Waiver</t>
  </si>
  <si>
    <t>Individuals are prioritized for entrance to the waiver based on: (1) reserved capacity categories described in subsection c. above ; and (2) the Waiting List priority categories established in the Code of Maryland Regulations (COMAR) 10.22.12. 
Reserved Capacity 
In addition, reserved capacity is established for discrete groups of individuals as noted in subsection c above including: (1) Previous Waiver Participants with New Service Need; (2) Military Families; (3) Emergency; and (4) Families with Multiple Children on the Waiting List. 
Waiting List 
The DDA prioritizes individuals’ placement on the Waiting List into one of three categories based on each individual’s needs: (1) crisis resolution; (2) crisis prevention; and (3) current request. 
Crisis Resolution - To qualify for this category, the applicant shall meet one or more of the following criteria. The applicant shall be:
1. Homeless or living in temporary housing; 
2. At serious risk of physical harm in the current environment; 
3. At serious risk of causing physical harm to others in the current environment; or 
4. Living with a caregiver who is unable to provide adequate care due to the caregiver's impaired health, which may place the applicant at risk of serious physical harm. 
Crisis Prevention - To qualify for this category, the applicant: 
1. Shall have been determined by the DDA to have an urgent need for services; 
2. May not qualify for services based on the criteria for Category I; and 
3. Shall be at substantial risk for meeting one or more of the criteria for Crisis Resolution within 1 year, or have a caregiver who is 65 years old or more. 
Current Request - To qualify for this category, the applicant shall indicate at least a current need for services. 
When funding becomes available, individuals in the highest priority level of need (Crisis Resolution) receive services, followed by Crisis Prevention, and then Current Request. Determination of and criteria for each service priority category is standardized across the State as set forth in DDA’s regulations and policy.</t>
  </si>
  <si>
    <t>Emergency
Families with Multiple Children on Waiting List
Military Families
Previous Waiver Participants with New Service Need</t>
  </si>
  <si>
    <t>Personal supports
Respite care services</t>
  </si>
  <si>
    <t>Assistive technology and services
Behavioral support services
Environmental assessment
Environmental modifications
Family and peer mentoring supports
Family caregiver training and empowerment services
Housing support services
Individual and family directed goods and services
Nurse case management and delagation services
Nurse consultation
Participant education, training and advocacy supports
Transportation
Vehicle modifications</t>
  </si>
  <si>
    <t>Frail Elder Waiver</t>
  </si>
  <si>
    <t>Aged 
Disabled (physical)</t>
  </si>
  <si>
    <t>Division of DD Community Support Waiver</t>
  </si>
  <si>
    <t>Division of DDs Utilization Review (UR) Process, conducted by regional offices, prioritizes the needs of individuals in order to identify and serve individuals with the greatest needs first. The UR process is applied to all new support plans and new/increased budgets developed by planning teams. The UR process is standardized for use at all regional offices. Support plans and budgets developed by Targeted Case Management Entities are also subject to this review process. The process rates priority of need and assigns points with a score of 12 representing individuals who have the greatest need in the State. Individuals with scores of 12 are served first statewide before individuals with scores of 11, 10, etc. are served. Should there be any change in the persons status during this time, the Utilization Review Process will be updated in order to reflect the individuals current needs.</t>
  </si>
  <si>
    <t>Crisis
Reserved Capacity Transition</t>
  </si>
  <si>
    <t>Technology Dependent Medicaid Waiver</t>
  </si>
  <si>
    <t>1/20/2016, amended 4/1/2017</t>
  </si>
  <si>
    <t>Case managers assess the need for services through a comprehensive assessment. Prior approval is required for the following services; attendant care, and specialized equipment. Cost proposals for specialized equipment, are reviewed to assure that preliminary costs do not exceed the individual cost limit. 
Once eligibility is determined, the applicant must choose an enrolled service provider(s).  Entrance into the Waiver occurs, once all eligibility criteria have been met, and the service provider is authorized. The Department currently does not have a waiting list for the Technology Dependent Medicaid Waiver. 
In the event projections would reflect a potential waiting list, either due to restricted capacity levels or appropriation shortfalls, the Department will require the case managers to seek prior approval for a Waiver slot. The Department would approve services on a first come/first serve basis once a pre-approval package, reflecting that eligibility criteria has been met, is forwarded to the State.</t>
  </si>
  <si>
    <t xml:space="preserve">
Case management</t>
  </si>
  <si>
    <t>Attendent care
Non-medical transportation
Specialized equipment and supplies</t>
  </si>
  <si>
    <t>Integrated Care Delivery System (ICDS) Waiver (MyCare Ohio) - Phase 2 Alignment Amendment</t>
  </si>
  <si>
    <t>1/1/2019, amended 7/1/2019</t>
  </si>
  <si>
    <t>The ICDS Waiver provides for the entrance of all eligible persons. To be eligible for enrollment in the ICDS Waiver, the individual must be enrolled in the 1915(b) waiver. The individual must also be determined to have a NF-based LOC (intermediate or skilled) pursuant to rule 5101:3-3-08 of the Ohio Administrative Code (OAC), and need at least one ICDS Waiver service monthly. No cost limits will be applied when determining eligibility for the ICDS Waiver.</t>
  </si>
  <si>
    <t>Individuals Enrolled on the 1915(b) ICDS Waiver</t>
  </si>
  <si>
    <t>Adult day health
Homemaker
Personal care</t>
  </si>
  <si>
    <t>Medically Fragile</t>
  </si>
  <si>
    <t>7/1/2018, amended 10/1/2018</t>
  </si>
  <si>
    <t>Medically fragile 
Technology dependent</t>
  </si>
  <si>
    <t>The Medically Fragile Waiver provides for the entrance of all eligible persons on a first come first served basis.</t>
  </si>
  <si>
    <t>Other HCBS Waiver
Emergency
Program Age Out</t>
  </si>
  <si>
    <t>Case management
Personal care
Respite</t>
  </si>
  <si>
    <t>Aged and Physically Disabled Waiver</t>
  </si>
  <si>
    <t>1/1/2017, amended 4/1/2019</t>
  </si>
  <si>
    <t>DHS offers entry to the waiver to all persons in the target populations that meet financial criteria, meet criteria for Service Priority Levels 1-13, (specified in Oregon Administrative Rules (OAR 411.015.0000 - 0100)), and do not otherwise have natural supports available to meet assessed needs. DHS determines Service Priority Levels based on needs for assistance in activities of daily living as assessed using the standardized Client Assessment and Planning System (CAPS). This assessment documents a person's abilities and limitations in areas of activities of daily living (ADL) and instrumental activities of daily living (IADL). It also collects information about living environments, personal characteristics and preferences, treatments and general health history. The tool also documents any natural supports available to meet any assessed needs of the participant. Natural supports are assigned tasks that are mutually agreed upon by the waiver participant and the person providing the natural support. Using a programmed algorithm, CAPS then calculates an individual's priority for receiving services based upon the degree of assistance an applicant requires with specific activities of daily living. This assessment tool is used to determine level of care for both home and community-based care and nursing facility care.</t>
  </si>
  <si>
    <t>Waiver case management</t>
  </si>
  <si>
    <t>Transition services</t>
  </si>
  <si>
    <t>SCDHHS has a policy to enroll applicants into this waiver without placing them on a waiting list.  This means that all fully qualified applicants are able to access the home and community-based services available in this waiver.  In the past, applicants were subject to being placed on a waiting list which limited the number of people served.  In addition, the agency has adopted policies which serve to expedite enrollment into the waiver.
Healthy Connections Prime participants who meet the level of care criteria for this waiver will have access to HCBS under the demonstration without regard to a waiting list.</t>
  </si>
  <si>
    <t>HIV/AIDS Waiver</t>
  </si>
  <si>
    <t>Prescription drugs, except drugs furnished to participants who are eligible for Medicare Part D benefits.</t>
  </si>
  <si>
    <t>Medicaid Autism Waiver</t>
  </si>
  <si>
    <t>Please see Utah Administrative Rule R414-509 Autism Waiver Open Enrollment Process which governs the selection of individuals for entrance to the waiver. A brief summary of the rule is as follows:
During the open enrollment period(s), the State will accept requests from families interested in participating in the program. The State Medicaid Agency understands that waiver openings are based on the approved Factor C and that it has the responsibility of amending the waiver if it finds it necessary to reduce the maximum number of participants because legislative appropriations are insufficient to support the number of persons specified in the approved waiver. The State Medicaid Agency understands that in order to implement such a reduction, the State must submit a waiver amendment and the amendment must be formally approved by CMS. Applications will be sorted by geographical area and randomized, each geographical area receiving a representative number of waiver openings based upon population statistics from the 2010 US Census.  Level of care is then evaluated for these individuals, and for those that meet level of care requirements, applications for Medicaid are provided to the Department of Workforce Services. 
This process ensures equal representation on the program throughout the state and protects openings for rural and underserved areas.  The SMA will also hold reserve applications, at a ratio of 4:1 (reserves vs. enrolled) in order to quickly fill openings created through attrition.  As openings are filled, the regional representation will be maintained when possible.  Additional open enrollment periods may also be used. 
If there is an instance where sufficient applicants are not available from a specific geographic region to fill all waiver openings, the openings will be allocated to a neighboring area with an attempt to maintain the urban or rural demographics from the area in which the openings originated.
Open application periods will be extended until the unduplicated count for that year is reached.
It is not the intention to have any additional open enrollment periods during the waiver renewal as the Utah State Medicaid Agency is attempting to phase out the Autism Waiver Program. The SMA is planning to continue services for children who are on the waiver, and phase out the program as participants age out of the program at the completion of their seventh birthday.</t>
  </si>
  <si>
    <t>COPES</t>
  </si>
  <si>
    <t>Adult day health
Case management
Homemaker
Personal care
Skilled respite</t>
  </si>
  <si>
    <t>Personal care/attendant services</t>
  </si>
  <si>
    <t>All acute care benefits covered under the Medicaid state plan</t>
  </si>
  <si>
    <r>
      <t xml:space="preserve">Source: 
</t>
    </r>
    <r>
      <rPr>
        <sz val="9"/>
        <color theme="1"/>
        <rFont val="Roboto Regular"/>
      </rPr>
      <t xml:space="preserve">Centers for Medicare &amp; Medicaid Services (CMS), U.S. Department of Health and Human Services. 2019. Section 1115 of the Social Security Act Medicaid demonstration: Amendment to Arizona Health Care Cost Containment System (AHCCCS) 1115 Demonstration (11-W-00275/09). September 13, 2019. Baltimore, MD: CMS. </t>
    </r>
    <r>
      <rPr>
        <sz val="9"/>
        <color rgb="FF5CA1BE"/>
        <rFont val="Roboto Regular"/>
      </rPr>
      <t>https://www.medicaid.gov/medicaid/section-1115-demo/demonstration-and-waiver-list/?entry=8142</t>
    </r>
    <r>
      <rPr>
        <sz val="9"/>
        <color theme="1"/>
        <rFont val="Roboto Regular"/>
      </rPr>
      <t>.</t>
    </r>
  </si>
  <si>
    <t xml:space="preserve">
The ARChoices waiver provides for the entrance of all eligible persons on a first-come, first-served basis, once individuals meet all functional and financial eligibility requirements.
However, once all waiver slots are filled, a waiting list will be implemented for this program and the following process will apply.  Each ARChoices application will be accepted and eligibility will be determined.  If all waiver slots are filled, the applicant will be notified of his or her eligibility for services; that all waiver slots are filled; and that the applicant is number _ in line for an available slot.  It is not permissible to deny any eligible person based on the unavailability of a slot in the ARChoices program.
Entry to the waiver will then be prioritized based on the following criteria:
a)      Waiver application determination date for persons inadvertently omitted from the waiver waiting list (administrative error);
b)      Waiver application determination date for persons residing in a nursing facility and being discharged after a 90 day stay; waiver application determination date for persons residing in an approved Level II Assisted Living facility for the past six months or longer;
c)      Waiver application determination date for persons in the custody of DHS Adult Protective Services (APS);
d)      Waiver application determination date for all other persons.</t>
  </si>
  <si>
    <t>Consultative clinical and therapeutic services
Individual assessment/ treatment development/ monitoring
Lead therapy intervention
Line therapy intervention
Therapeutic aides and behavioral reinforcers</t>
  </si>
  <si>
    <t>Adult day services
Adult family home
Attendant care services
Environmental accessibility adaptations/adaptive equipment
Home-delivered meals
Personal emergency response system (PERS)
Prevocational services</t>
  </si>
  <si>
    <t>All individuals who express an interest and are eligible for enrollment are enrolled in the DD Waiver.
California will submit necessary DD Waiver amendments to accommodate all individuals who are eligible for and express an interest in participating in the DD Waiver should the approved DD Waiver capacity be insufficient to accommodate all interested persons.</t>
  </si>
  <si>
    <t>Community living supports
Employment supports
Homemaker
Live-In caregiver
Prevocational supports
Respite services</t>
  </si>
  <si>
    <t>Acupuncture services
Chiropractic service
Dental services
Home health aide
Lenses and frames
Occupational therapy
Optometric/optician services
Physical therapy
Psychology services
Speech, hearing and language services</t>
  </si>
  <si>
    <t>Behavioral intervention services
Communication support
Community integration supports
Crisis intervention and support
Environmental accessibility adaptations
Family support services
Family/consumer training
Housing access supports
Individual training and education
Massage therapy
Non-medical transportation
Nutritional consultation
Participant-directed goods and services
Personal emergency response systems (PERS)
Skilled nursing
Specialized medical equipment and supplies
Technology
Training and counseling services for unpaid caregivers
Transition/set up expenses: other service
Vehicle modifications and adaptations</t>
  </si>
  <si>
    <t>Assisted living services - homemaker; home health aide; personal care
Care coordination
Residential habilitation</t>
  </si>
  <si>
    <t>Skilled nursing, licensed vocational nurse
Skilled nursing, registered nurse</t>
  </si>
  <si>
    <t>Dental services
Home health aide
Occupational therapy
Optometric/optician services
Physical therapy
Prescription lenses and frames
Psychology services
Speech, hearing and language services</t>
  </si>
  <si>
    <t>Expressive therapy
Massage therapy
Therapeutic life limiting illness support: individual counseling, family counseling, group counseling</t>
  </si>
  <si>
    <t>Bereavement counseling
Palliative/supportive care services</t>
  </si>
  <si>
    <t>Adaptive therapeutic recreational equipment and fees
Assistive technology
Community connector
Hippotherapy
Home accessibility adaptations
Massage therapy
Movement therapy
Parent education
Specialized medical equipment and supplies
Vehicle modifications
Youth day service</t>
  </si>
  <si>
    <t>ABI group day
Chore
Cognitive behavioral programs
Community living support services (CLSS)
Companion
Environmental accessibility adaptation
Home-delivered meals
Independent living skills training
Personal emergency response systems (PERS)
Specialized medical equipment and supplies
Substance abuse programs
Transitional living services
Transportation
Vehicle modification services</t>
  </si>
  <si>
    <t>Adult family living/foster care</t>
  </si>
  <si>
    <t>Assisted living
Assistive technology
Behavioral support services
Community companion homes (CCH)
Community living arrangements (CLA)
Companion supports AKA as adult companion
Continuous residential supports
Customized employment supports
Environmental modifications
Health care coordination
Individual directed goods and services
Individual supported employment
Individualized day supports
Individualized home supports
Interpreter
Nutrition
Parenting support
Peer support
Personal emergency response system (PERS)
Personal support
Senior supports
Shared living
Specialized medical equipment and supplies
Training, counseling and support services for unpaid caregivers
Transitional employment services
Transportation
Vehicle modifications</t>
  </si>
  <si>
    <t>No waiting list</t>
  </si>
  <si>
    <t>No mention of waiting list</t>
  </si>
  <si>
    <r>
      <rPr>
        <b/>
        <sz val="10"/>
        <color theme="1"/>
        <rFont val="Roboto Regular"/>
      </rPr>
      <t>Eligibility for DSHP Plus HCBS Benefits</t>
    </r>
    <r>
      <rPr>
        <sz val="10"/>
        <color theme="1"/>
        <rFont val="Roboto Regular"/>
      </rPr>
      <t>. DSHP Plus provides HCBS LTSS as identified in Table C to eligible individuals as outlined in Table A. Medical and/or functional needs are assessed according to LOC criteria for NFs, hospitals and “at-risk of NF” criteria published in the state rules. These criteria must be based on accepted medical standards. These LOC criteria must be used in assessing eligibility for DSHP plus HCBS benefits at the time of an individual’s initial HCBS enrollment. Attachment E outlines the
LOC criteria for NFs and hospitals in effect prior to implementation of DSHP Plus within the demonstration and the LOC criteria for NFs, hospitals, and “at-risk of NF” criteria for initial implementation of DSHP Plus. The state is required to notify CMS 60 days in advance of any changes to these LOC criteria and provide an update to this attachment.</t>
    </r>
  </si>
  <si>
    <t>Unspecified</t>
  </si>
  <si>
    <t>Life skills development level 3 - adult day training
Residential habilitation
Respite
Support coordination</t>
  </si>
  <si>
    <t>Adult dental services
Occupational therapy
Physical therapy
Respiratory therapy
Skilled nursing
Specialized medical equipment and supplies
Specialized mental health counseling
Speech therapy
Transportation</t>
  </si>
  <si>
    <t>Companion sare
Emergency alert response system - installation
Emergency alert response system - monitoring and maintenance
Environmental accessibility adaptations
Life skills training
Rehabilitation engineering evaluation
Transitional environmental accessibility adaptations</t>
  </si>
  <si>
    <t>The Operating Agency manages both the number of waiver applicants admitted to the NOW Waiver and the process through which applicants are selected.  Interested individuals make application through the Operating Agency’s field offices which serve as regional operation hubs.  At present applications may be submitted by U.S. mail or by facsimile; however the development of the Operating Agency’s electronic record system by the administrative services organization (ASO) will automate the process, allowing individuals and representatives to submit application electronically via a web-based application system.  Applications are considered complete when documentation to support the diagnosis and adaptive functioning to be used for level of care determination is received.  
A screening process is used to review all diagnostic documentation and the level of need of the individual and family.  Should applicants be unable to provide supporting documentation, they can request assistance from the field offices to obtain necessary documentation.  A licensed psychologist is responsible for reviewing documentation and making a diagnostic pre-eligibility determination.  Written notification is sent to each applicant within 14 business days of determination of diagnostic eligibility. Appeal rights are extended through the written notification should the applicant be determined ineligible. 
Planning Lists - When diagnostic eligibility is determined, each applicant is evaluated for level of need.  The following prioritization criteria are outlined in current policy found at https://gadbhdd.policystat.com/policy/149334/latest/.  Prioritization may be re-determined at any time that a waiver applicant’s condition or circumstances change as requested by family or other representative or determined to be needed by DBHDD staff.
Selection for Available Waiver Services –The following prioritization criteria are outlined in current policy found at https://gadbhdd.policystat.com/policy/149334/latest/.  Prioritization policy is available to applicants and all interested parties through the website.  The availability of State match funds determines the ability and the number of applicants to be admitted to the waiver program.  The Operating Agency manages admission centrally, reporting the number of admissions and discharges by month to the Medicaid Agency through quarterly deliverable reports.  While waiting, individuals determined to meet high priority are contacted on a regular basis to determine any changes in need and the opportunity to link the applicant with other community resources or state-funded services.  The frequency of the contact is dependent on the level of need, either experienced by the applicant or the primary caregiver.   
Evaluation of the Methodology:  The current methodology described above is in the process of review and evaluation.  The Operating Agency is researching the use of an evidence-based evaluation tool to be used to enhance screening objectivity relative to wait list prioritization.  The tool will be tested by a research team with Agency field staff to determine its applicability for telephonic administration and follow up, thus enhancing the capability of the Operating Agency to update the priority of applicants on a real time basis as additional information is provided from various sources.  Additionally, enhanced system capabilities offered  by the administrative services organization will allow screening information to be captured and maintained in an electronic format to facilitate objective comparison of all applicants when limited waiver admission capacity determines a specific number of applicants to be admitted.</t>
  </si>
  <si>
    <t>Additional staffing
Adult dental
Adult occupational therapy services
Adult physical therapy services
Adult speech and language therapy services
Behavior support services - Level 1
Behavior support services - Level 2
Community living support - Personal assistance retainer
Community living support - Shared 2-person basic
Community living support - Shared 2-person extended
Community living support - Shared 3-person basic
Community living support -Shared 3-person extended
Community residential alternative, group home, 3-person residence, tier 1
Community residential alternative, group home, 3-person residence, tier 2
Community residential alternative, group home, 3-person residence, tier 3
Community residential alternative, group home, 3-person residence, tier 4
Community residential alternative, group home, 4-person residence, tier 1
Community residential alternative, group home, 4-person residence, tier 2
Community residential alternative, group home, 4-person residence, tier 3
Community residential alternative, group home, 4-person residence, tier 4
Community residential alternative, group home, 5 person residence
Community residential alternative, host home, category 1
Community residential alternative, host home, category 2
Environmental accessibility adaptation
Individual directed goods and services
Intensive support coordination
Interpreter services
Natural support training
Nursing services (SNS)
Respite - out-of-home daily
Respite - 15 minute out-of-home
Respite services - 15 minute in-home
Transition community integration srvices
Transition services and supports
Transportation
Vehicle adaptation</t>
  </si>
  <si>
    <t>Adult day care
Homemaker
Individual provider (personal assistant - non agency)
Respite</t>
  </si>
  <si>
    <t>Occupational therapy (extended Medicaid state plan)
Physical therapy (extended Medicaid state plan)
Speech therapy (extended Medicaid state plan)</t>
  </si>
  <si>
    <t>Adult day services
Case management
Prevocational services
Rent and food for unrelated live-in caregiver
Residential habilitation and support
Respite
Supported employment follow along</t>
  </si>
  <si>
    <t xml:space="preserve">Occupational therapy
Physical therapy
Psychological therapy
Speech/language therapy </t>
  </si>
  <si>
    <t>Financial management service - supports the self-direction option</t>
  </si>
  <si>
    <t>Attendant care
Independent living/skills building
Short-term respite care</t>
  </si>
  <si>
    <t>Assessment/reassessment
Community living supports
Environmental and minor home modifications
Supervised residential care level I
Supervised residential care level II
Supervised residential care level III</t>
  </si>
  <si>
    <t>Skilled services provided by a licensed practical nurse
Skilled services provided by a registered nurse
Skilled services provided by a respiratory therapist</t>
  </si>
  <si>
    <t>Assessment/reassessment
Community transition
Consultative clinical and therapeutic service
Environmental accessibility adaptation services
Person centered coaching
Positive behavior supports
Specialized medical equipment and supplies
Vehicle adaptation</t>
  </si>
  <si>
    <t>Assessment/reassessment
Behavioral services
Community living supports
Counseling
Environmental and minor home modifications
Family training
Group counseling
Supervised residential care level I
Supervised residential care level II
Supervised residential care level III</t>
  </si>
  <si>
    <t>Participant directed coordination</t>
  </si>
  <si>
    <t>Behavioral services
Counseling
Group counseling
Occupational therapy
Specialized medical equipment
Speech therapy</t>
  </si>
  <si>
    <t>Adult day health
Case management
Community access
Day training
Personal assistance
Respite
Shared living
Supported employment</t>
  </si>
  <si>
    <t>Aquatic therapy
Art therapy
Environmental accessibility adaptations
Family support services
Family training
Hippotherapy/therapeutic horseback riding
Housing stabilization service
Housing stabilization transition service
Music therapy
Sensory integration</t>
  </si>
  <si>
    <t>Assistive technology/specialized medical equipment and supplies
Dental</t>
  </si>
  <si>
    <t>Transition intensive support coordination
Transition service</t>
  </si>
  <si>
    <t>Community support
Home support (1/4 hour)
Per diem home support
Work support-group</t>
  </si>
  <si>
    <t>Community/work reintegration-group 97537 HQ U9
Community/work reintegration-individual 97537
Self care/home management reintegration group 97535 HQ U9
Self care/home management reintegration-individual 97535 U9</t>
  </si>
  <si>
    <t>Adult foster care/shared living
Assistive technology
Career planning
Employment specialist services
Home accessibility adaptations
Home support-remote support
Non-medical transportation
Work support-individual</t>
  </si>
  <si>
    <t>Assistive technology
Communication aids
Consultation and assessment
Employment specialist services
Home accessibility adaptations
Home support-remote support
Non traditional communication consultation
Non-medical transportation
Non-traditional communication assessments
Occupational therapy (maintenance)
Physical therapy (maintenance)
Specialized medical equipment and supplies
Speech therapy (maintenance)</t>
  </si>
  <si>
    <t>Adult foster care/ shared living
Assistive technology
Career planning
Communication aids
Consultation
Counseling
Crisis assessment
Crisis intervention
Employment specialist services
Home accessibility adaptations
Home support-remote support
Home support-residential habilitation-family centered support
Non traditional communication consultation
Non-medical transportation
Non-traditional communication assessment
Occupational therapy (maintenance)
Physical therapy (maintenance)
Specialized medical equipment and supplies
Speech therapy (maintenance)
Work support-individual</t>
  </si>
  <si>
    <t>Certified nursing assistant service
Private duty nursing service</t>
  </si>
  <si>
    <t>Senior center plus
Behavior consultation services
Family training
Nutritionist/dietitian services</t>
  </si>
  <si>
    <t>Assistive technology and services
Behavioral support services
Community development services
Employment discovery and customization **ending June 30, 2020**
Employment services **beginning July 1, 2020**
Environmental assessment
Environmental modifications
Family and peer mentoring supports
Family caregiver training and empowerment services
Housing support services
Individual and family directed goods and services
Nurse case management and delegation services
Nurse consultation
Nurse health case management
Participant education, training and advocacy supports
Supported employment **ending June 30, 2020**
Transportation
Vehicle modifications</t>
  </si>
  <si>
    <t>Adult companion
Assistive technology
Behavioral supports and consultation
Chore
Community based day supports
Family training
Home modifications and adaptations
Individual goods and services
Individual supported employment
Individualized day supports
Peer support
Specialized medical equipment and supplies
Stabilization
Transportation
Vehicle modification</t>
  </si>
  <si>
    <t>24-hour self directed dome sharing support
Adult companion
Assistive technology
Behavioral supports and consultation
Chore
Community based day supports
Family training
Home modifications and adaptations
Individual goods and services
Individual supported employment
Individualized day supports
Peer support
Specialized medical equipment and supplies
Stabilization
Transitional assistance services
Transportation
Vehicle modification</t>
  </si>
  <si>
    <t>Day habilitation supplement
Adult companion
Assistive technology
Behavioral supports and consultation
Chore
Community based day supports
Family training
Home modifications and adaptations
Individual goods and services
Individual supported employment
Individualized day supports
Peer support
Specialized medical equipment and supplies
Stabilization
Transportation
Vehicle modification</t>
  </si>
  <si>
    <t>Alzheimer’s/dementia coaching
Home health aide
Homemaker
Personal care
Respite</t>
  </si>
  <si>
    <t>Adult companion
Chore service
Community based day supports (CBDS)
Community behavioral health support and navigation
Community family training
Day services
Home accessibility adaptations
Independent living supports
Individual support and community habilitation
Occupational therapy
Orientation and mobility services
Peer support
Physical therapy
Shared home supports
Skilled nursing
Specialized medical equipment
Speech therapy
Supportive home care aide
Transitional assistance services
Transportation
Vehicle modification</t>
  </si>
  <si>
    <t>Adult day health
Case management
Community first choice/personal assistance and specially trained attendant care
Day habilitation
Homemaker
Prevocational services
Residential habilitation
Respite
Supported employment</t>
  </si>
  <si>
    <t>Community participation services
Residential habilitation/personal care services
Respite
Service coordination
Supported employment</t>
  </si>
  <si>
    <t>Consultations
Environmental and vehicle modification services
Family support/service coordination
Respite care services</t>
  </si>
  <si>
    <t>Adult nursing
Assistive technology
Behavioral support consultation
Crisis support
Customized in-home supports
Environmental modifications
Independent living transition service
Intense medical living supports
Non-medical transportation
Personal support technology/on-site response service
Preliminary risk screening and consultation related to inappropriate sexual behavior
Socialization and sexuality education</t>
  </si>
  <si>
    <t>Consultant/support guide
Customized community group supports
Employment supports
Home health aide services
Homemaker/direct support services
Respite</t>
  </si>
  <si>
    <t>Assistive technology (including personal emergency response system)
Community integration counseling and services
Community transition services
Congregate/home delivered meals
Environmental modifications
Home and community support services
Home maintenance
Home visits by medical personnel
Independent living skills training
Intensive behavioral programs
Medical social services
Moving assistance
Nutritional counseling/education
Peer mentoring
Positive behavioral interventions
Respiratory therapy
Respite care/services
Service coordination
Social day care (including transportation)
Structured day program
Substance abuse programs
Transportation
Wellness counseling services</t>
  </si>
  <si>
    <t>Assistive technology - adaptive devices
Community habilitation
Environmental modifications (home accessibility)
Family education and training
Intensive behavioral services
Pathway to employment
Plan of care support services
Vehicle modifications</t>
  </si>
  <si>
    <t>Community integration counseling services (CIC)
Congregate and home delivered meals services
Home and community support services (HCSS)
Home visits by medical personnel
Independent living skills training services (ILST)
Nutritional counseling/educational services
Peer mentoring
Positive and behavioral interventions and supports services (PBIS)
Respiratory therapy services
Structured day program services (SDP)
Wellness counseling service</t>
  </si>
  <si>
    <t>Individuals who seek services funded through the NC TBI waiver will be served on a first come -first serve basis.
Screening for Potential Waiver Eligibility:
Individuals make application for the NC TBI waiver by contacting the PIHP. The intake screening process is intended to be the preliminary determination of an individual’s potential eligibility for services based on the waiver eligibility criteria (See B:1-b) and need for waiver services. The screening process consists of a comprehensive clinical review inclusive of the administration of the  NC TBI Risk /Support Needs Assessment, to determine whether the waiver can meet the individual’s needs. If health and/or safety risks are identified, the PIHP will review the assessments and make a determination as to whether the individual’s needs can be met on the waiver. Written notification of the outcome of this assessment will be provided to the individual. 
Individuals determined to be potentially eligible for the waiver are placed on the TBI Waiver Registry of Unmet Needs, if waiver funding is not available.
Reserved Capacity:
When reserved capacity is available, individuals who meet the criteria for reserved capacity slots will have first access to these slots.
Reserved capacity for emergency needs:
Individuals who present with emergency needs are offered entrance to the waiver ahead of other individuals to the extent that reserved capacity is available. A clinical team, inclusive of at least one of the following: medical director (psychiatrist) or the IDD / MH clinical director and a minimum of one TBI specialist, assesses the emergency situation. A person is
considered to have emergency needs when the individual meets the following eligibility criteria and no other service systems can meet the identified need:
The individual is at significant, imminent risk of serious harm which is documented by a professional and meets one or more of the
following criteria:
(1) The primary caregiver(s)/support system is/are not able to provide the level of support necessary to meet the person’s exceptional behavioral and exceptional medical needs and documented risk issues.
(2) The individual requires protection from confirmed abuse, neglect or exploitation as documented by the Department of Social Services.
Reserved capacity for Money Follows the Person (MFP):
When reserved capacity is available, individuals who meet the criteria for Money Follows the Person and choose to receive home and community-based services will receive priority consideration for these reserved slots. If reserved capacity is not available,individuals will be prioritized for entrance to the waiver based on non-reserved criteria.</t>
  </si>
  <si>
    <t>Section 5126.042 of the Ohio Revised Code requires the state to work with stakeholders to establish a process for a home and community-based services waiting list. Ohio Revised Code 5126.042 has been amended to remove the existing priority groups. 
Ohio Administrative Code 5123-9-04 specifies how individuals are selected for entrance to the waiver. 
The Ohio Administrative Code specifies the one statewide process for how individuals are selected for entrance to a DODD-operated waiver, defines criteria for immediate need, and the establishes the order in which individuals on a waiting list will be offered home and community-based services according to criteria that defines an individual’s current need for home and community- based services.
In accordance with Ohio Administrative Code 5123-9-04, individuals assessed to have immediate needs who require waiver enrollment to address those needs are enrolled without being placed on the waiting list. When selecting individuals from the waiting list for enrollment, individuals determined to have the greatest need are enrolled ahead of others with fewer needs. Urgency of need is determined by the number of criteria met for placement on the waiting list. Individuals who meet multiple criteria are enrolled ahead of those who meet only one criterion. When two or more individuals meet the same number of criteria, order of enrollment is determined by the earliest waiting list placement date.</t>
  </si>
  <si>
    <t>Participant-directed goods and services
Participant/family stability assistance
Support brokerage</t>
  </si>
  <si>
    <t>Community respite
Habilitation adult day support
Habilitation vocational habilitation
Homemaker/personal care</t>
  </si>
  <si>
    <t>Advanced supportive/restorative assistance
Assisted living services
Consumer-directed personal assistance supports and services
Environmental accessibility modifications
Home-delivered meals
Hospice care
Institution transition services
Nursing
Personal emergency response systems
Specialized medical equipment and supplies
Therapy services</t>
  </si>
  <si>
    <t xml:space="preserve">Prioritization Criteria 
BAS prioritizes entry into the waiver based on four criteria:  use of long-term support services; geographic distribution of capacity; a lottery that was held to help determine the order of application for requests for service during the first six weeks of the waiver; and the date and time of requests for service received after the first six weeks of the waiver. 
- Use of Long-Term Support Services 
Since the intent of the Adult Autism Waiver is to serve new individuals, BAS prioritizes entry as follows: 
Priority 1.  People not receiving ongoing state funded or state and Federally funded long-term support services (e.g., Medicaid HCBS Waiver supports; ICF/ID; nursing facility; services in a state hospital; Community Residential Rehabilitation Services; services in a Long-Term Structured Residence; Residential Treatment Facility; and extended acute care for people with serious mental illness). 
-Priority 2. If waiver capacity remains, the waiver will serve people who do not meet Priority 1 criteria. Priority 2 individuals will only receive applications if waiver capacity remains available after all Priority 1 individuals across the Commonwealth have had their applications processed. 
- Geographic Distribution 
Within each priority group, BAS allocates waiver capacity on a regional basis to ensure access across the Commonwealth. Four regions are defined as follows: 
West: Allegheny, Armstrong, Beaver, Butler, Cameron, Clarion, Clearfield, Crawford, Elk, Erie, Fayette, Forest, Greene, Indiana, Jefferson, Lawrence, McKean, Mercer, Potter, Venango, Warren, Washington, and Westmoreland Counties 
Central: Adams, Bedford, Blair, Cambria, Centre, Clinton, Columbia, Cumberland, Dauphin, Franklin, Fulton, Huntington, Juniata, Lancaster, Lebanon, Lycoming, Mifflin, Montour, Northumberland, Perry, Snyder, Somerset, Union, and York Counties 
Southeast: Bucks, Chester, Delaware, Montgomery, and Philadelphia Counties 
Northeast: Berks, Bradford, Carbon, Lackawanna, Lehigh, Luzerne, Monroe, Northampton, Pike, Schuylkill, Sullivan, Susquehanna, Tioga, Wayne, and Wyoming Counties 
When BAS adds new capacity, it will add capacity to each region so that the total waiver capacity is allocated in proportion to Pennsylvania’s population age 21 or older in each region, according to the most recent version of the U.S. Census Bureau’s Current Population Estimates. Once enrolled, participants may move anywhere in the Commonwealth and continue to be enrolled in the waiver. 
-Lottery for Requests for Service during the First Six Weeks 
When the waiver began on July 1, 2008, the Commonwealth collected requests for services for a six-week period using the Intake Process described below. Then BAS randomly assigned a number to each Priority 1 individual for whom services were requested during the six-week period. Applications have been sent to all Priority 1 individuals who received a randomly assigned number.  There are no Priority 1 individuals on the interest list for the Adult Autism Waiver from the initial six-week period. 
BAS also randomly assigned a number to each Priority 2 individual for whom services were requested during the sixweek period. Priority 2 individuals who received a randomly assigned number remain on the interest list for the Adult Autism Waiver. 
-Date and Time of Requests for Service Received After the Initial Six-Week Period 
The Intake Process described below continues to be used.  Within each priority group and region, BAS sends applications in chronological order based on the date and time BAS received a request for services. 
Intake Process 
Individuals can request services by calling the BAS publicized, toll-free telephone number and leaving a message; by completing the Information and Referral Tool (IRT) that is available on-line; or by requesting to be contacted through an on-line site called COMPASS. The IRT website and COMPASS will also include the toll-free telephone number. The IRT and COMPASS will allow the person to enter their name and contact information into a form. When a person completes the form, the person’s name and contact information will be emailed to BAS staff with a date and time stamp. If the person chooses to leave a message on the toll-free telephone number, the voice message system will also record the date and time stamp of the call.  This date and time stamp will be used to determine the order in which the person is listed on the interest list. 
Using the information obtained through the telephone contact, the IRT, or COMPASS, BAS checks the Department's management information systems to identify whether the person is currently receiving on-going long-term support services in order to establish whether the person is a Priority 1 or Priority 2 individual.  BAS also contacts the person’s County Mental Health Agency to identify whether the person is currently receiving services in a Community Residential Rehabilitation Services; services in a Long-Term Structured Residence; Residential Treatment Facility; or extended acute care for people with serious mental illness 
BAS returns each contact request to verify the person’s (and, if applicable, representative’s) contact information. BAS prioritizes requests for services based on the criteria described in the Prioritization Criteria section above. 
When waiver capacity is available to a person and the person is over the age of 21, BAS will send the person and representative (if applicable) an application. If waiver capacity is available and the person’s age is between 18 and 21 years of age, BAS will wait until the person turns 21 years of age and waiver capacity is again available to send the person and representative (if applicable) an application. BAS assists the person or representative if necessary to complete the application and the person or representative may call BAS for assistance. When the person and/or representative returns the application, BAS staff, with assistance as necessary from the functional eligibility contractors described in Appendix A, determine whether the person meets the eligibility requirements specified in Appendix B-1. If BAS determines the person is not eligible for the waiver, BAS contacts the next person based on the criteria described in the Prioritization Criteria section above. 
Person identified in an Adult Protective Services (APS) investigation as needing long-term support: Referrals of individuals identified during an Adult Protective Services investigation as needing long-term supports will be made to the APS liaison, who is a BAS staff person.   The APS liaison is responsible for coordinating the waiver enrollment process within BAS. 
People transferring from the Adult Community Autism Program (ACAP): BAS will coordinate the transfer of any individuals from ACAP to the waiver with the ACAP provider. BAS and the ACAP provider will work together to ensure that there is no interruption of services. 
Person ready for discharge to the community from a state hospital and in need of long-term support: BAS will consult with the Office of Mental Health and Substance Abuse Services (OMHSAS) to identify individuals who are ready for discharge from an Institution for Mental Disease and will coordinate any identified individual’s enrollment in to the waiver. BAS and OMHSAS will work together to ensure that there is no interruption of services. 
Interest List Procedure 
If the waiver capacity in a region is filled, individuals requesting services will be placed on an interest list until capacity is available. If waiver capacity becomes available in a region, Priority 1 individuals on the interest list in that region will receive applications in chronological order based on the date and time BAS received a request for waiver services. 
If waiver capacity remains available in a region after all Priority 1 requests from that region have been processed, BAS will apply the Unused Capacity Procedure. 
Unused Capacity Procedure 
If a region does not have enough Priority 1 applicants to use available waiver capacity, BAS will monitor the number of Priority 1 requests for services received in the next 90 calendar days.  BAS will send applications to Priority 1 individuals who request services during this time in chronological order until the region’s waiver capacity is used.  If the region still has waiver capacity after 90 calendar days, BAS will reallocate unused capacity to regions where Priority 1 individuals are on an interest list.  BAS will reallocate capacity to these regions in proportion to each region’s population age 21 or older based on the most recently available version of the U.S. Census Bureau’s Current Population Estimates. 
If waiver capacity remains available after all Priority 1 individuals have had their applications processed, BAS will return the remaining waiver capacity to the original region (i.e., the region that did not have enough Priority 1 individuals to use its capacity).  BAS will first send applications to Priority 2 individuals in this region who requested services during the initial six-week period, in order of their randomly assigned number.  If capacity remains available, BAS will send applications to Priority 2 individuals in this region who requested services after the six-week period, in chronological order.  If the region still has waiver capacity after processing all requests from Priority 2 individuals in that region, BAS will reallocate unused capacity to regions where Priority 2 individuals are on an interest list.  BAS first will send applications to Priority 2 individuals who requested services during the initial six-week period, in order of their randomly assigned number.  BAS will then send applications to Priority 2 individuals who requested services after the six-week period, in chronological order. 
CHANGE IN PRIORITY STATUS 
If an individual changes priority status after their initial request for services, the person is reassigned to the new priority status as of the date their status changed.  The person is enrolled in chronological order based on the date of their change in Priority status.  For example, if a Priority 2 person disenrolls from another Medicaid HCBS waiver, that person would become a Priority 1 individual.  The person would receive an application with other Priority 1 individuals.  The date he or she disenrolled from the other waiver would be considered the date of requested services for purposes of receiving an application.  If a Priority 1 person enrolls in another waiver, that person would become a Priority 2 individual.  If applications are sent to Priority 2 individuals, the person would receive an application with other Priority 2 individuals. The date he or she enrolled in the other waiver would be considered the date of requested services for purposes of receiving an application. </t>
  </si>
  <si>
    <t>Community participation support
Education support services
Homemaker/chore
In-home and community  support
Residential habilitation
Respite
Supported employment
Supports coordination</t>
  </si>
  <si>
    <t>Community participation support
Education support services
Homemaker/chore
In-home and community  support
Respite
Supported employment
Supports coordination</t>
  </si>
  <si>
    <t>Community participation support
Education support services
Homemaker/chore
In-home and community  support
Life sharing
Respite
Supported employment
Supports coordination</t>
  </si>
  <si>
    <t>Advanced supported employment
Assistive technology
Behavioral support
Benefits counseling
Communication specialist
Companion
Consultative nutritional services
Family/caregiver training and support
Home accessibility adaptations
Housing transition and tenancy sustaining services
Life sharing
Music therapy, art therapy and equine assisted therapy
Shift nursing
Small group employment
Supported living
Transportation
Vehicle accessibility adaptations</t>
  </si>
  <si>
    <t>Advanced supported employment
Assistive technology
Behavioral support
Benefits counseling
Communication specialist services
Companion
Consultative nutritional services
Family/caregiver training and support
Home accessibility adaptations
Housing transition and tenancy sustaining service
Music therapy, art therapy and equine assisted therapy
Participant-directed goods and services
Shift nursing
Small group employment
Transportation
Vehicle accessibility adaptations</t>
  </si>
  <si>
    <t>Advanced supported employment
Assistive technology
Behavioral support
Benefits counseling
Communication specialist services
Companion
Consultative nutritional services
Family/caregiver training and support
Home accessibility adaptations
Housing transition and tenancy sustaining service
Music therapy, art therapy and equine assisted therapy
Participant-directed goods and services
Shift nursing
Small group employment
Supported living
Transportation
Vehicle accessibility adaptations</t>
  </si>
  <si>
    <r>
      <t xml:space="preserve">Source: 
</t>
    </r>
    <r>
      <rPr>
        <sz val="9"/>
        <color theme="1"/>
        <rFont val="Roboto Regular"/>
      </rPr>
      <t xml:space="preserve">
Centers for Medicare &amp; Medicaid Services (CMS), U.S. Department of Health and Human Services. 2019. Section 1115 of the Social Security Act Medicaid demonstration: Rhode Island Comprehensive Section 1115 Demonstration (11-W-00242/1). January 1, 2019. Baltimore, MD: CMS. </t>
    </r>
    <r>
      <rPr>
        <sz val="9"/>
        <color rgb="FF5CA1BE"/>
        <rFont val="Roboto Regular"/>
      </rPr>
      <t>https://www.medicaid.gov/medicaid/section-1115-demo/demonstration-and-waiver-list/?entry=9214</t>
    </r>
    <r>
      <rPr>
        <sz val="9"/>
        <color theme="1"/>
        <rFont val="Roboto Regular"/>
      </rPr>
      <t>.</t>
    </r>
  </si>
  <si>
    <t>Attendant care/personal assistance services
Career preparation services
Day activity
Residential habilitation
Respite care services
Waiver case management (WCM)</t>
  </si>
  <si>
    <t>Adult day health care, adult day health care services
Personal care 2, personal care 1
Residential habilitation
Respite care
Waiver case management (WCM)</t>
  </si>
  <si>
    <t>Adult attendant care services
Adult companion services
Adult day health care nursing
Adult day health care transportation
Behavior support services
Career preparation services
Community services
Day activity
Employment services
Environmental modifications
Nursing services
Personal emergency response system (PERS)
Pest control bed bugs
Pest control treatment
Private vehicle assessment/consultation
Private vehicle modifications
Psychological services
Specialized medical equipment and assistive technology assessment/consultation
Specialized medical equipment, supplies and assistive technology
Support center services</t>
  </si>
  <si>
    <t>Case management
Personal care/personal care I and II</t>
  </si>
  <si>
    <t>Medical equipment and drugs
Nursing
Other medically related services - speech, hearing &amp; language</t>
  </si>
  <si>
    <r>
      <rPr>
        <b/>
        <sz val="10"/>
        <color theme="1"/>
        <rFont val="Roboto Regular"/>
      </rPr>
      <t>Reserve Capacity</t>
    </r>
    <r>
      <rPr>
        <sz val="10"/>
        <color theme="1"/>
        <rFont val="Roboto Regular"/>
      </rPr>
      <t xml:space="preserve">. The state may reserve slots in CHOICES 2 for individuals being discharged from a NF and for individuals being discharged from an acute care setting who are in imminent risk of being placed in a nursing facility setting absent the provision of home and community-based services. A copy of the operational procedures for determining individuals for whom the slots will be reserved must be included as an attachment to the Annual Report (see STC 51). The state may establish additional criteria or modify procedures for allocating reserve slots upon 30 day advance written notification to CMS; the operational procedure documents included as attachments to subsequent Annual Reports must reflect any such changes. In each Quarterly Progress Report, the state must provide an accounting of their management of the reserve capacity, including a summary (as of the last day of the quarter) that states the total enrollment targets for CHOICES 2 and 3, the number enrolled in each CHOICES group, and the numbers of slots being held in reserve for various purposes.
</t>
    </r>
    <r>
      <rPr>
        <b/>
        <sz val="10"/>
        <color theme="1"/>
        <rFont val="Roboto Regular"/>
      </rPr>
      <t>Reserve Capacity</t>
    </r>
    <r>
      <rPr>
        <sz val="10"/>
        <color theme="1"/>
        <rFont val="Roboto Regular"/>
      </rPr>
      <t>. The state may reserve slots in ECF CHOICES for individuals being discharged from a NF or an ICF/IID, and for individuals being discharged from an acute care setting who are in imminent risk of being placed in an NF or ICF/IID setting, absent the provision of home and community-based services. A copy of the operational procedures for determining individuals for whom the slots will be reserved must be included as an attachment to the Annual Report. The state may establish additional criteria or modify procedures for allocating reserve slots upon 30 days advance written notification to CMS; the operational procedure documents included as attachments to subsequent Annual Reports must reflect any such changes. In each Quarterly Progress Report, the state must provide an accounting of their management of the reserve capacity, including a summary (as of the last day of the quarter) that states the total enrollment targets for ECF CHOICES, the number enrolled in each ECF CHOICES group, and the numbers of slots being held in reserve for various purposes.</t>
    </r>
  </si>
  <si>
    <t>Nursing facility care  
Community-based residential alternatives (CBRAs)  
Personal care visits (up to 2 visits per day)  
Attendant care (up to 1080 hours per calendar year); up to 1400 hours per calendar year ONLY when homemaker services are needed in addition to hands-on care
Home-delivered meals (up to 1 meal per day)  
Personal emergency response systems  
Adult day care (up to 2080 hours per calendar year)  
In-home respite care (up to 216 hours per calendar year)
In-patient respite care (up to 9 days per calendar year)
Assistive technology (up to $900 per calendar year)  
Minor home modifications (up to $6,000 per project; $10,000 per calendar year; and $20,000 per lifetime)
Pest control (up to 9 units per calendar year)</t>
  </si>
  <si>
    <t>Respite (up to 30 days per calendar year or up to 216 hours per calendar year only for persons living with unpaid family caregivers)
Supportive home care (SHC)
Family caregiver stipend in lieu of SHC (up to $500 per month for children under age 18; up to $1,000 per month for adults age 18 and older)
Community integration support services (subject to limitations specified in Attachment G)
Community transportation    
Independent living skills training (subject to limitations specified in Attachment G)
Assistive technology, adaptive equipment and supplies (up to $5,000 per calendar year)
Minor home modifications (up to $6,000 per project; $10,000 per calendar year; and $20,000 per lifetime)
Community support development, organization and navigation
Family caregiver education and training (up to $500 per calendar year)
Family-to-family support 
Decision making supports and options (up to $500 per lifetime)    
Health insurance counseling/forms assistance (up to 15 hours per calendar year)
Personal assistance (up to 215 hours per month)
Community living supports (CLS)
Community living supports—family model (CLS-FM)
Individual education and training (up to $500 per calendar year)
Peer-to-peer person-centered planning, self-direction, employment and community support and navigation (up to $1,500 per lifetime)
Specialized consultation and training (up to $5,000 per calendar year)
Adult dental services (up to $5,000 per calendar year; up to $7,500 across three consecutive calendar years)
Employment services/supports (subject to limitations specified in Attachment G)
Intensive behavioral family-centered treatment, stabilization and supports
Intensive behavioral community transition and stabilization services</t>
  </si>
  <si>
    <t>Waiver services: Statutory services (§ 1915(c)) / Benefits for persons enrolled in the CHOICES program (§ 1115)</t>
  </si>
  <si>
    <t>Waiver services: Extended state plan services (§ 1915(c)) / Benefits and benefit limits in ECF CHOICES benefits groups (§ 1115)</t>
  </si>
  <si>
    <t>Waiver services: Statutory services (§ 1915(c)) / State plan services for STAR, STAR+PLUS, and STAR Kids participants (§ 1115)</t>
  </si>
  <si>
    <t>Waiver services: Extended state plan services / Benefit package under the STAR+PLUS HCBS program (§ 1115)</t>
  </si>
  <si>
    <t>Adaptive aids and supports
Community living supports (CLS)
Employment assistance
Family supports
Minor home modifications
Non-medical transportation
Paraprofessional services
Specialized therapies
Supportive family-based alternatives
Transitional services</t>
  </si>
  <si>
    <t>Behavioral support
Cognitive rehabilitation therapy
Dental treatment
Dietary services
Employment assistance
Minor home modifications
Nursing
Residential assistance (host home/companion care, supervised lving, residential support services)
Social work
Supported home living
Transition assistance services</t>
  </si>
  <si>
    <t>Adult companion services
Chore services
Community transition services
Environmental accessibility adaptations
Medication reminder systems
Personal attendant services
Personal attendant training services
Personal budget assistance
Personal emergency response systems installation, testing, and removal
Personal emergency response systems purchase, rental, and repair
Personal emergency response systems response center service
Specialized medical equipment/supplies/assistive technology
Supplemental meals
Transportation services (non-medical)</t>
  </si>
  <si>
    <r>
      <t xml:space="preserve">Source: 
</t>
    </r>
    <r>
      <rPr>
        <sz val="9"/>
        <color theme="1"/>
        <rFont val="Roboto Regular"/>
      </rPr>
      <t xml:space="preserve">Centers for Medicare &amp; Medicaid Services (CMS), U.S. Department of Health and Human Services. 2019. Section 1115 of the Social Security Act Medicaid demonstration: Amendment to Global Commitment To Health Section 1115 Demonstration (11-W-00194/1). September 17, 2019. Baltimore, MD: CMS. </t>
    </r>
    <r>
      <rPr>
        <sz val="9"/>
        <color rgb="FF5CA1BE"/>
        <rFont val="Roboto Regular"/>
      </rPr>
      <t>https://www.medicaid.gov/medicaid/section-1115-demo/demonstration-and-waiver-list/?entry=8644</t>
    </r>
    <r>
      <rPr>
        <sz val="9"/>
        <color theme="1"/>
        <rFont val="Roboto Regular"/>
      </rPr>
      <t>.</t>
    </r>
  </si>
  <si>
    <t>Assistive technology
Benefits planning
Center-based crisis supports
Community coaching
Community engagement
Community guide
Community-based crisis supports
Companion services
Crisis support services
Electronic home-based supports
Employment and community transportation
Environmental modifications
Group supported employment
Individual and family/caregiver training
Peer mentor supports
Personal emergency response system (PERS)
Private duty nursing
Shared living
Skilled nursing
Supported living residential
Therapeutic consultation
Transition services
Workplace assistance</t>
  </si>
  <si>
    <t>Assistive technology
Behavioral health stabilization services-positive behavior support and consultation
Community engagement
Environmental adaptations
Nurse delegation
Occupational therapy
Peer mentoring
Person-centered planning facilitation
Physical therapy
Positive behavior support and consultation
Risk assessment
Skilled nursing
Specialized clothing
Specialized medical equipment and supplies
Speech, hearing and language services
Staff/family consultation and training
Supported parenting services
Therapeutic equipment and supplies
Transportation services
Vehicle modifications
Wellness education</t>
  </si>
  <si>
    <t>Community transition services
Non-medical transportation
Pre-transition case management
Skilled nursing</t>
  </si>
  <si>
    <t>Behavior support professional
Crisis intervention
Crisis site person-centered support
Electronic monitoring
Environmental accessibility adaptations
Family person-centered support
Job development
Licensed group home person-centered support
Out-of-home respite
Skilled nursing by a licensed practical nurse
Skilled nursing by a registered nurse
Transportation
Unlicensed residential person-centered support</t>
  </si>
  <si>
    <t>Community transition services
Pre-transition case management
Transportation</t>
  </si>
  <si>
    <t>Definitions²</t>
  </si>
  <si>
    <r>
      <rPr>
        <sz val="10"/>
        <rFont val="Roboto Black"/>
      </rPr>
      <t>• Effective date (6):</t>
    </r>
    <r>
      <rPr>
        <sz val="10"/>
        <rFont val="Roboto Regular"/>
      </rPr>
      <t xml:space="preserve"> Approved effective date of waiver by CMS.</t>
    </r>
  </si>
  <si>
    <r>
      <rPr>
        <sz val="10"/>
        <rFont val="Roboto Black"/>
      </rPr>
      <t>• Participant direction of services (13):</t>
    </r>
    <r>
      <rPr>
        <sz val="10"/>
        <rFont val="Roboto Regular"/>
      </rPr>
      <t xml:space="preserve"> A state may provide that the waiver participant (or the participant’s representative) may direct and manage some or all of their waiver services. </t>
    </r>
  </si>
  <si>
    <r>
      <rPr>
        <sz val="10"/>
        <rFont val="Roboto Black"/>
      </rPr>
      <t>• Level(s) of care (12):</t>
    </r>
    <r>
      <rPr>
        <sz val="10"/>
        <rFont val="Roboto Regular"/>
      </rPr>
      <t xml:space="preserve"> Individuals have to meet level of care furnished in a hospital, nursing facility or intermediate care facility for individuals with intellectual disabilities in order to be eligible for a waiver.</t>
    </r>
  </si>
  <si>
    <t>North Carolina Medicaid Reform Demonstration</t>
  </si>
  <si>
    <r>
      <rPr>
        <b/>
        <sz val="10"/>
        <color theme="1"/>
        <rFont val="Roboto Regular"/>
      </rPr>
      <t>Innovations/Traumatic Brain Injury 1915(c) Waivers.</t>
    </r>
    <r>
      <rPr>
        <sz val="10"/>
        <color theme="1"/>
        <rFont val="Roboto Regular"/>
      </rPr>
      <t xml:space="preserve"> The state will operate this demonstration concurrently with the state’s approved section 1915(c) Innovations and Traumatic Brain Injury Home and Community-Based Services (HCBS) waivers and together provides the authority necessary for the state to require enrollment of Medicaid beneficiaries except those excluded and exempted across the state into a managed care delivery plan to receive state plan and HCBS waiver services.
i. Eligibility. Under the demonstration, there is no change in Medicaid eligibility. Standards for eligibility remain set forth under the state’s Innovations and Traumatic Brain Injury HCBS waiver programs in the concurrent approved 1915(c) waivers. Medicaid 1915(c) Innovations and Traumatic Brain Injury services are delivered through a statewide comprehensive managed care delivery system. Beneficiaries eligible for HCBS provided through the concurrent 1915(c) waivers are required to enroll in managed care to obtain covered benefits.
ii. HCBS Authority. The 1915(c) waivers of NC-0423.R02.00 and NC-1326.R00.00 will continue to be the authority under which HCBS operates until such time the State Medicaid Agency requests and receives approval of an 1115 amendment to incorporate the 1915(c) services into the section 1115 demonstration. The state must follow the section 1915(c) amendment process to make alterations to its HCBS waivers. The state must notify CMS demonstration staff in writing of any proposed amendments to the 1915(c) waivers concurrently with the submission of the 1915(c) amendment. </t>
    </r>
  </si>
  <si>
    <t>KanCare</t>
  </si>
  <si>
    <r>
      <rPr>
        <b/>
        <sz val="10"/>
        <color theme="1"/>
        <rFont val="Roboto Regular"/>
      </rPr>
      <t>Participant-Direction.</t>
    </r>
    <r>
      <rPr>
        <sz val="10"/>
        <color theme="1"/>
        <rFont val="Roboto Regular"/>
        <family val="2"/>
      </rPr>
      <t xml:space="preserve"> The State Medicaid Agency, either directly or through its contracts with its MCOs and level of care enrollment entities, must educate LTSS participants about the opportunity to self-direct their services and ensure that MCOs provide adequate supports to help beneficiaries be successful in self-directing their services. Both Level of Care and Service Planning personnel must be required to receive training to ensure they can offer participants sufficient information to make an informed choice on their option to selfdirect </t>
    </r>
  </si>
  <si>
    <t>Kansas - HCBS-I/DD Waiver</t>
  </si>
  <si>
    <t>7/1/2019, amended 9/1/2019</t>
  </si>
  <si>
    <t>Temporary Institutional Stay
Children coming into the custody of the Department of Children and Families (DCF)
Children determined to be no longer eligible for the Autism (AU) Waiver
WORK Program Transitions
Participants determined to be no longer eligible for the Brain Injury (BI) waiver
HCBS Institutional Transitions
Children determined to be no longer eligible for the Technology Assisted (TA) waiver
Military Inclusion</t>
  </si>
  <si>
    <t>1.The IDD Program Eligibility policy establishes the criteria for IDD program eligibility. 
2.The Functional Eligibility Assessments and Waitlist Management policy establishes functional eligibility criteria and the process by which eligible individuals are made active on the IDD waitlist. 
3.The Crisis and Exception policy establishes the process allowing eligible individuals to apply to by-pass the waitlist. 
4.The HCBS Institutional Transition policy establishes the process for allowing eligible individuals, discharging from an approved institutional setting, to access the IDD waiver. 
5.The Military Inclusion policy identifies the process for eligible military participants and their immediate dependent family members to access the IDD waiver. 
6.The KDADS Working Healthy/WORK policy identifies the process for individuals to access the IDD waiver from the WORK program. 
7.The BI Transition policy identifies the process for eligible individuals to transition from the BI waiver to the IDD waiver. 
All future access to the HCBS waiver will be determined on a first-come-first-serve basis based on each person’s requested date for service. For those persons who are determined to be in crisis or imminent risk of crisis, and whose needs can only be met through services available through the IDD waiver, these persons will have immediate access to services, subject to their assessed needs for services, based on the criteria established in the Crisis and Exception policy. Per Kansas Crisis and Exception Policy E2016-119, all persons requesting access to HCBS-IDD waiver program services must meet IDD eligibility standards and functional eligibility requirements. Functional Eligibility Assessments and Waitlist Management policy E2017-034 explains the process, procedures, and requirements for assessors, assessment entry timeframes, quality assurance and reporting, and IDD waitlist management. All requests for crisis or exception access to the HCBS-IDD waitlist will be made through the CDDO in the area in which the person resides. Prior to submission of a crisis or exception request, the person must have a current functional eligibility assessment performed within the past 365 days that indicates functional eligibility. 
Crisis Access: 
Persons are determined to be in crisis under the following conditions: 
1. Documentation from law enforcement or DCF support the need for the person’s protection from confirmed abuse, neglect, or exploitation. 
2. Documentation substantiating that the person is at significant, imminent risk, and is capable of performing serious harm to self or others. The CDDOs are responsible for providing all supporting documentation necessary for the State to render a determination for a crisis request. Administration Reconsideration and Appeal Rights are provided in the event of a KDADS denial outcome. 
Exception Access: Exception access may be provided to a person in the following situations: 
1. Persons in the custody of the Department of Children and Families (DCF) for the purpose of addressing nonsupervision support needs related specifically to the person’s IDD diagnosis. Services in this case shall not duplicate services already being provided, or services that should be provided by the foster parent. 
2. Persons who have been determined to be at imminent risk of coming into DCF custody.  Exception access in this case would be to assure that the person avoids DCF custody. DCF or court documentation would be required to justify this exception. 
3. Persons under the age of 18 who are transitioning from DCF custody. DCF or court documentation is required to justify this exception. 
4. Persons 18 years old and older who are transitioning from DCF custody. DCF or court documentation is required to justify this exception. 
5. Persons who have successfully transitioned from Vocational Rehabilitation Services (VRS) who require on-going support to maintain employment and self-sufficiency. Documentation of a successful VRS case closure indicating a need for continued supports is required in order to justify this exception. 
6. Persons meeting the criteria set for in the KDADS ‘Military Inclusion’ policy M2015-132. Documentation requirements include a DD 214 form, TriCare Echo verification, and proof of residency. 
7. Persons previously on the IDD waiver transferring back to the IDD waiver from the WORK program. 
8. Persons meeting the criteria established in the HCBS Institutional Transition Policy M2018-119, and who also meet IDD program and functional eligibility criteria, if coming out of an approved institutional setting minimum stay of ninety (90) consecutive days prior to applying for an institutional transition, can by-pass the IDD waiver waitlist, and be immediately placed on IDD waiver services. 
Transitions from other waivers: 
The following HCBS programs shall transition to the IDD waiver program if they meet IDD waiver program and functional eligibility: 
1. Persons determined no longer eligible for the Brain Injury waiver; 
2. Persons determined no longer eligible for the Technology Assisted waiver 
3. Children determined no longer eligible for the Autism waiver. 
4. Upon approval from KDADS, an exception can be made when it is determined that the IDD waiver is the most appropriate considering the person’s health and safety</t>
  </si>
  <si>
    <t>Financial management services (FMS)</t>
  </si>
  <si>
    <t>Assistive services
Enhanced care service
Medical alert rental
Specialized medical care
Wellness monitoring</t>
  </si>
  <si>
    <t xml:space="preserve">f. Enrollment Targets: For this pilot project, the state will not enroll more than 500 individuals. The purpose of the target is to permit the pilot program to grow in a controlled manner, while assuring appropriate service to members enrolled in the program. Limiting enrollment will also allow the state to evaluate the effectiveness of the pilot program, before deciding whether to implement the program for all eligible members. </t>
  </si>
  <si>
    <t>Day supports
Overnight respite care
Personal care service
Residential supports
Supported employment</t>
  </si>
  <si>
    <t xml:space="preserve">Waiver services: Statutory services (§ 1915(c)) / BH Pilot program services (§ 1115) </t>
  </si>
  <si>
    <t xml:space="preserve">Disability and Behavioral Health Employment Support Pilot Program (BH Pilot) includes:
ii. SSI Members currently enrolled in Medicaid and waitlisted for Home and Community Based Service (HCBS) on the intellectual or developmental disability (I/DD), physical disability (PD), or any potential Brain Injury Waiver waiver waitlists; or 
iii. Members who have an intellectual or developmental disability (I/DD), physical disability (PD), or Brain Injury Waiver, who are willing to leave their HCBS waiver. </t>
  </si>
  <si>
    <t xml:space="preserve">BH Pilot:
e. Program Enrollment: Member enrollment will operate with the following conditions:  
i. For an individual on the waiver waitlist who leaves the waitlist to participate in the Pilot: The individual will not lose his or her place on the waitlist should employment support services prove to be ineffective in helping the individual obtain and maintain employment. 
ii. For an individual who leaves his or her waiver to participate in the Pilot: The individual will be able to return to the waiver if employment support services prove to be ineffective in helping the individual obtain and maintain employment. 
iii. If there is a waitlist for the Pilot program, the list shall be managed on a statewide basis using a standardized assessment tool and in accordance with criteria established by the state. Waiting list policies shall be based on objective criteria and applied consistently in all geographic areas served. </t>
  </si>
  <si>
    <t>Pre-vocational services
Supported employment
Personal assistant services
Independent living skills training
Assistive technology
Transportation</t>
  </si>
  <si>
    <t>96,747 (year 5)</t>
  </si>
  <si>
    <t>No waiting list*</t>
  </si>
  <si>
    <t>Priority*</t>
  </si>
  <si>
    <t xml:space="preserve">unknown </t>
  </si>
  <si>
    <t xml:space="preserve">Promoting Independence/Money Follows the Person </t>
  </si>
  <si>
    <t>Community Living Assistance and Support Services (CLASS)</t>
  </si>
  <si>
    <t xml:space="preserve">Statewide basis </t>
  </si>
  <si>
    <t>When appropriations do not support demand, HHSC maintains a CLASS interest list and assigns placement on the interest list chronologically based on the date of the request for CLASS services. The individual must reside in the state of Texas with the exception of an individual who is a military family member (the spouse or child of a military member). Military family members will not be removed from the CLASS interest list for temporarily moving outside of the state of Texas due to the military member's assignment. If an applicant, who is a military family member is offered enrollment while temporarily living outside of Texas they shall retain their position on the interest list while the military member remains on active duty or for up to one year after the military member’s active duty ends.
HHSC offers a vacancy to individuals on a first-come, first-served basis as funding is available and according to the chronological date of the individual's date of registration on the CLASS interest list.  If an individual seeking entrance into CLASS meets the criteria for a reserved capacity group, they bypass the interest list, as long as there are reserved waiver capacity slots available.  If there are no slots remaining in the Promoting Independence/Money Follows the Person reserved capacity group, the State will request an increase in slots included in the reserved capacity group to accommodate the additional individuals.
When the individual requests placement on the interest list, HHSC requests that the individual provide contact information, including a Texas mailing address, with the exception of individuals who are temporarily out of the state due to military assignments.  HHSC offers a vacancy to individuals on a first-come, first-served basis as funding is available and according to the chronological date of the individual's date of registration on the CLASS interest list.  
Once an offer to apply for CLASS is made to an individual, the applicant must choose a case management agency and a direct services agency from a list of all contracted case management agencies and a direct services agencies in the catchment area in which the individual resides and notify HHSC of the choices.  HHSC notifies the chosen providers.   The case manager schedules and conducts an initial face-to-face contact to begin the eligibility determination process. The direct services agency meets with the individual, legally authorized representative, or both, as appropriate to conduct the level of care eligibility assessment. The individual must (1) meet Medicaid eligibility requirements; (2) meet level of care eligibility; (3) assist the direct services agency with obtaining a completed level of care from the physician; and (4) have an ongoing need for services. Once the level of care assessment is obtained from the physician, and HHSC determines eligibility, the case manager schedules a meeting for the service planning team to develop the service plan and determine the date for services to begin.
If an individual is denied waiver enrollment based on diagnosis, level of care, or other functional eligibility requirements, a HHSC representative notifies the  individual, legally authorized representative, or both, as appropriate that, if he or she chooses, his or her name will be placed on one or more other waiver program’s interest list, using his or her original interest list request date for the CLASS waiver.
If the individual requests his or her name be added to another interest list, the HHSC representative will contact the appropriate interest list authority and direct the interest list authority to place the individual’s name on the program’s interest list, using his or her original interest list request date for the CLASS waiver.</t>
  </si>
  <si>
    <t>Case management 
Prevocational services
Residential habilitation
Respite (in-home and out-of-home)
Supported employment</t>
  </si>
  <si>
    <t>Adaptive aids
Auditory integration training/Auditory enhancement training
Behavioral support
Cognitive rehabilitation therapy
Continued family services
Dental treatment
Dietary
Employment assistance
Minor home modifications
Nursing
Occupational therapy
Physical therapy
Specialized therapies
Speech and language pathology
Support family services
Transition assistance services</t>
  </si>
  <si>
    <t>Texas has nursing facility diversion slots for the 217-like HCBS group*</t>
  </si>
  <si>
    <t>24,772 (for demonstration year 9; only applicable to the 217-like group)*</t>
  </si>
  <si>
    <t>CAP/DA Renewal (3.5)</t>
  </si>
  <si>
    <t>11/1/2019, amended 4/1/2020</t>
  </si>
  <si>
    <t>Reserve capacity for community transition and waitlist prioritization
Alzheimer's disease</t>
  </si>
  <si>
    <t>Physically disabled or aged individuals who are interested in participating in this HCBS waiver, who can meet a level of care and are assessed to have risk indicators that place them in jeopardy of losing their community placements (institutionalized) are eligible to enter this HCBS waiver. When waiver capacity is available, entrance into this HCBS waiver is available to all assessed individual needing supplemental and supportive services of this wavier.
This HCBS waiver has the capacity to serve a total of 11, 534 unduplicated participates at any given time. When the capacity of this HCBS waiver is reached, clinically eligible individuals (determined to be eligible only for a level of care) are placed on a waitlist based on that county’s capacity. As discussed in B-3e, waiver capacity is allotted by county and Medicaid eligibility is determined by local county government. If a level of care eligible individual is placed on a waitlist, he or she is place in the chronological order of his or her approved service request form (initial application). When his or her name reaches the top of the waitlist, an assessment of need is conducted to validate level of care continues to be met and there is an indication of need for supplemental and supportive services of this HCBS waiver. If a waitlist is imposed, each individual’s SRF is analyzed to determine if he or she is eligible to be assigned to a priority category for quick entry into this HCBS waiver. If a level of care is approved for an individual who falls into one of these priority categories, he or she is prioritized to the top of a waitlist or immediately assigned a HCBS-assessment determination slot to advance the evaluation of risk indicators. These priority categories include the following, as listed in B-3c:
•An individual age 18 and over who is currently participating in an approved HCBS managed by NC Medicaid and wants to make the transition to CAP/DA waiver;
•An individual with an active AIDS diagnosis with a T-Count of 200;
•Active individual who is currently participating in this HCBS waiver and needs to transition to another county or case management entity
•An individual in an inactive status because of a short-term, 90-day rehabilitation placement who is transitioning back to their home community;
•An individual approved to transition from an institution using Money Follows the Person demonstration or Division of Vocational Rehabilitation transition services;
•An individual transitioning to community using the community transition waiver service;
•An individual identified at risk by his or her local Department of Social Services who has an order of protection by Adult Protective Services for abuse, neglect or exploitation.
•An individual with Alzheimer’ Disease or Related Disorder.
•A Medicaid beneficiary with active Medicaid who is temporarily out of the State due to a military assignment of his or her spouse or legal guardian.
•An individual who is terminally ill, enrolled in the Hospice program and who is in jeopardy of entering a non-Hospice institution because care needs cannot be met with current supportive services.</t>
  </si>
  <si>
    <t>Financial management services
Personal assistant services</t>
  </si>
  <si>
    <t>Chore service-declutter/garbage disposal
Community integration services
Community transition
Coordinated caregiving
Equipment, mdification and technology
Individual directed goods and services
Meal preparation and delivery
Non-medical transportation services
Nutritional services
Participant goods and services
Personal emergency response services
Pest eadication
Respite services
Specialized medical supplies
Training/education and consultative services</t>
  </si>
  <si>
    <t>Multipurpose Senior Services Program</t>
  </si>
  <si>
    <t>Local MSSP sites screen potential Waiver Participants to determine eligibility and appropriateness for participation in MSSP. Potential Waiver Participants must be: certifiable for placement in a nursing facility; age 65 or older; eligible for Medicaid; able to be served within MSSP's cost limitations; and, appropriate for care management services. 
MSSP Waiver capacity is limited to the maximum number of funded slots. Enrollment of applicants into the MSSP Waiver is based on “imminent need” for services, which is determined through a standardized process to ensure fair and equitable access to the MSSP Waiver. Enrollment of applicants may not be deferred when unused waiver capacity exists. The wait list policy includes methodologies for assigning priority for enrollment based on the applicant's identified needs and high risk for poor outcomes. The statewide wait list policy also requires that the MSSP Sites manage the wait list by reviewing the eligibility and identified needs of the applicants and adjusts priority for enrollment based on changes in the applicant’s identified risk levels.</t>
  </si>
  <si>
    <t>Care management
Respite care
Supplemental homemaker services</t>
  </si>
  <si>
    <t>Supplemental personal care</t>
  </si>
  <si>
    <t>California Medi-Cal 2020 Demonstration</t>
  </si>
  <si>
    <t>Waiver services: Statutory services (§ 1915(c)) / Core services (§ 1115)</t>
  </si>
  <si>
    <t>Professional nursing care, personal care and/or social services, therapeutic activities, and a meal shall be provided to all eligible CBAS beneficiaries on each day of service</t>
  </si>
  <si>
    <r>
      <rPr>
        <b/>
        <sz val="10"/>
        <color theme="1"/>
        <rFont val="Roboto Regular"/>
      </rPr>
      <t>CBAS:</t>
    </r>
    <r>
      <rPr>
        <sz val="10"/>
        <color theme="1"/>
        <rFont val="Roboto Regular"/>
      </rPr>
      <t xml:space="preserve"> Aged, blind, or disabled; traumatic brain injury and/or chronic mental disorder; cognitive disorder; developmental disability</t>
    </r>
  </si>
  <si>
    <t>Waiver services: Extended state plan services (§ 1915(c)) / Additional services (§ 1115)</t>
  </si>
  <si>
    <t>Physical therapy
Occupational therapy
Speech therapy
Behavioral health services
Registered dietician services
Transportation</t>
  </si>
  <si>
    <t xml:space="preserve">CBAS is a Medi-Cal managed care benefit in counties where CBAS existed on April 1, 2012. To the extent that the provision of CBAS is determined by DHCS to be both cost-effective and necessary to prevent avoidable institutionalization of plan enrollees within a plan’s service area in which CBAS was not available as of April 1, 2012, CBAS may be a Medi-Cal managed care benefit pursuant to STC 47(a)(ii) available to that plan’s enrollees at the discretion of the plan when it contracts with a CBAS provider that has been certified as such by DHCS. </t>
  </si>
  <si>
    <r>
      <rPr>
        <b/>
        <sz val="10"/>
        <color theme="1"/>
        <rFont val="Roboto Regular"/>
      </rPr>
      <t xml:space="preserve">Concurrent Operation of the Multipurpose Senior Services Program (MSSP) 1915 (c) Home and Community Based Services (HCBS) program </t>
    </r>
    <r>
      <rPr>
        <sz val="10"/>
        <color theme="1"/>
        <rFont val="Roboto Regular"/>
        <family val="2"/>
      </rPr>
      <t xml:space="preserve">(CA 0141). Payment for the MSSP 1915 (c) waiver services will be included in the plan capitation payments from the State starting July 1, 2014. Eligible beneficiaries in the seven CCI counties who are participating in the MSSP waiver will be allowed to join the Cal MediConnect program, if eligible, or mandatorily enrolled in a plan. The Cal MediConnect plans and Medi-Cal only managed care plans will be required to contract with MSSP providers to ensure on- going access to MSSP waiver services for MSSP enrolled beneficiaries at the time of transition through December 31, 2017. MSSP waiver providers will continue to provide the same services to MSSP Waiver participants/clients; however, they will receive payment for Medi- Cal managed care members from the plans. These requirements shall be outlined in the plan and MSSP Waiver provider contracts.
</t>
    </r>
    <r>
      <rPr>
        <b/>
        <sz val="10"/>
        <color theme="1"/>
        <rFont val="Roboto Regular"/>
      </rPr>
      <t xml:space="preserve">Community-Based Adult Services (CBAS) for Medi-Cal State Plan Populations
</t>
    </r>
    <r>
      <rPr>
        <sz val="10"/>
        <color theme="1"/>
        <rFont val="Roboto Regular"/>
      </rPr>
      <t xml:space="preserve">iii. If there is insufficient CBAS Center capacity due to Center closure(s) to satisfy demand in counties where CBAS centers existed as of April 1, 2012, the State Medicaid Agency must assure that eligible CBAS beneficiaries that had received CBAS at the closed Center(s) have access to unbundled CBAS as needed for continuity of care and subject to the following general procedures: 
i. Managed care beneficiaries: For managed care beneficiaries who are eligible for CBAS and there is a 5% change from County capacity as of April 1, 2012, in the area, the MCO will authorize unbundled services and facilitate utilization through care coordination. 
 ii. Fee-for-Service beneficiaries: For FFS beneficiaries who are eligible for CBAS and there a 5% change from County capacity as of April 1, 2012, in the area, the following procedures will apply: 
• DHCS will work with the local CBAS Center network and beneficiary’s physician to identify other available CBAS Centers, and the type, scope and duration of the CBAS the beneficiary needs. 
• DHCS will work with the beneficiary’s physician to arrange for 
o needed nursing services, 
o referral to, or reassessment of, In-Home Supportive Services as needed for personal care services (or authorization of waiver personal care services needed in excess of the IHSS cap). 
• If the beneficiary needs therapeutic services, DHCS will work with the beneficiary’s physician to coordinate the authorization of needed services. 
• If the beneficiary needs mental health services, DHCS will work with the beneficiary’s physician to refer the beneficiary to the local mental health services program. </t>
    </r>
  </si>
  <si>
    <t>Inpatient hospital services
Outpatient hospital services 
Rural health clinic services 
Federally qualified health center (FQHC) services
Laboratory and x-ray services 
Diagnostic services 
EPSDT 
Family planning 
Tobacco cessation counseling services for pregnant women
Physician’s services 
Medical and surgical services furnished by a dentist
Podiatrists’ services 
Optometrists’ services 
Chiropractor services 
Other practitioner services: certified registered nurse anesthetists' services, other categories of advanced nurse practitioner services, licensed clinical social worker (LCSW) services, licensed professional counselor (LPC) services, licensed marriage and family therapist (LMFT) services, psychologists services, services provided by physician assistants, and licensed midwife services 
Intermittent or part-time nursing services provided by a home health agency 
Home health aide services provided by a home health agency
Medical supplies, equipment, and appliances
Physical therapy, occupational therapy, speech pathology, and audiology provided by a home health agency
Clinic services 
Private duty nursing services 
Prescribed drugs  
Physical therapy and related services
Speech therapy services 
Non-prescription drugs
Prosthetic devices 
Eyeglasses
Preventive services 
Services for individuals over age 65 in IMDs – inpatient, not nursing facility
Nursing facility services (STAR+PLUS only)
Inpatient psychiatric facility services for individuals under age 21
Rehabilitative services – day activity &amp; health services
Mental health rehabilitative services
Targeted case management for individuals with chronic mental illness
Nurse-midwife services
Extended services for pregnant women–pregnancy-related and postpartum services for a 60-day period after the pregnancy ends and any remaining days in the month in which the 60th day falls
Extended services for pregnant women–services for any other medical conditions that may complicate pregnancy.
Certified pediatric or family nurse practitioners’ services
Personal care services in the home 
Community first choice
Ambulatory prenatal care for pregnant women furnished during a presumptive eligibility period by a eligible provider (in accordance with section 1920 of the Act).
Respiratory care services (in accordance with section 1902(e)(9)(A) through (C) of the Act).
services provided in religious nonmedical health care institutions.
Emergency hospital services. 
 Ambulatory surgical center services
 Birthing center facility services</t>
  </si>
  <si>
    <t>1/1/2019*</t>
  </si>
  <si>
    <t>Washington State Medicaid Transformation Project</t>
  </si>
  <si>
    <r>
      <rPr>
        <b/>
        <sz val="10"/>
        <color theme="1"/>
        <rFont val="Roboto Regular"/>
      </rPr>
      <t>Self-Directed Supports.</t>
    </r>
    <r>
      <rPr>
        <sz val="10"/>
        <color theme="1"/>
        <rFont val="Roboto Regular"/>
        <family val="2"/>
      </rPr>
      <t xml:space="preserve"> The state agrees to provide resources to support participants or their proxies (e.g., a surrogate, parent or legal guardian/representative) in directing their own care when that care is provided by an individual provider. This support assures, but is not limited to, participants’ compliance with laws pertaining to employer responsibilities and provision for back-up attendants as needs arise. The state agrees to assure that background checks on employees and their results are available to participants. State policies and guidelines will include, but not be limited to: criteria for who is eligible to self-direct, a fiscal agent/intermediary, and training materials to assist participants with learning their roles and responsibilities as an ‘employer’ and to ensure that services are consistent with care plan needs and allocations.
a. Program enrollees will have full informed choice on the requirements and options to: self-direct services; have a qualified designated representative direct services on their behalf, or select traditional agency-based service delivery. State and provider staff will receive training on these options.</t>
    </r>
  </si>
  <si>
    <r>
      <rPr>
        <b/>
        <sz val="10"/>
        <color theme="1"/>
        <rFont val="Roboto Regular"/>
      </rPr>
      <t>TSOA:</t>
    </r>
    <r>
      <rPr>
        <sz val="10"/>
        <color theme="1"/>
        <rFont val="Roboto Regular"/>
      </rPr>
      <t xml:space="preserve"> Nursing facility</t>
    </r>
  </si>
  <si>
    <t>Waiver services: Statutory services (§ 1915(c)) / § 1115 services</t>
  </si>
  <si>
    <r>
      <rPr>
        <b/>
        <sz val="10"/>
        <color theme="1"/>
        <rFont val="Roboto Regular"/>
      </rPr>
      <t>Medicaid Alternative Care (MAC).</t>
    </r>
    <r>
      <rPr>
        <sz val="10"/>
        <color theme="1"/>
        <rFont val="Roboto Regular"/>
      </rPr>
      <t xml:space="preserve"> Currently eligible Medicaid beneficiaries who are eligible for, but have chosen not to receive, Medicaid-funded LTSS will be eligible for a new Medicaid Alternative Care (MAC) benefit package. These individuals do not constitute a new MEG. The demonstration allows them a benefits choice that will enable them to remain in their homes for a longer period. Eligibility criteria include:
a. Age 55 or older;
b. Eligible for Categorically Needy (CN) or Alternative Benefit Plan (ABP) services; and
c. Eligible to receive the LTSS Medicaid benefit currently available under optional State Plan 1915(k) or HCBS authorities—but have chosen to receive services under MAC instead.
</t>
    </r>
    <r>
      <rPr>
        <b/>
        <sz val="10"/>
        <color theme="1"/>
        <rFont val="Roboto Regular"/>
      </rPr>
      <t>Tailored Supports for Older Adults (TSOA).</t>
    </r>
    <r>
      <rPr>
        <sz val="10"/>
        <color theme="1"/>
        <rFont val="Roboto Regular"/>
      </rPr>
      <t xml:space="preserve"> The demonstration also establishes a new eligibility expansion category for individuals who are “at risk” of becoming eligible for Medicaid in order to access LTSS. This “At Risk” or “Tailored Supports for Older Adults” (TSOA) eligibility group is comprised of individuals that could receive Medicaid State Plan benefits under 42 CFR §435.236 and §435.217. Under the Demonstration, these individuals may access a new LTSS benefit package that will preserve their quality of life while delaying their need (and the financial impoverishment) for full Medicaid benefits. The individuals must:
a. Be age 55 or older;
b. Be a U.S. citizen or in eligible immigration status;
c. Not be currently eligible for CN or ABP Medicaid;
d. Meet functional eligibility criteria for NFLOC as determined through an eligibility assessment; and
e. Have income up to 300% of the SSI Federal Benefit Rate.
</t>
    </r>
    <r>
      <rPr>
        <b/>
        <sz val="10"/>
        <color theme="1"/>
        <rFont val="Roboto Regular"/>
      </rPr>
      <t>Foundational Community Supports Eligibility 1.</t>
    </r>
    <r>
      <rPr>
        <sz val="10"/>
        <color theme="1"/>
        <rFont val="Roboto Regular"/>
      </rPr>
      <t xml:space="preserve"> Eligible individuals include those who would be eligible under a section 1915(c) waiver program who, but for the Foundational Community Supports Program, would be in an institutional placement. (For example, those at imminent risk of institutionalization include those individuals with a disabling condition who meet an institutional level of care.)
</t>
    </r>
    <r>
      <rPr>
        <b/>
        <sz val="10"/>
        <color theme="1"/>
        <rFont val="Roboto Regular"/>
      </rPr>
      <t>Foundational Community Supports Eligibility 2.</t>
    </r>
    <r>
      <rPr>
        <sz val="10"/>
        <color theme="1"/>
        <rFont val="Roboto Regular"/>
      </rPr>
      <t xml:space="preserve"> Eligibility for these services include individuals who could be eligible under a section 1915(c) waiver or 1915(i) SPA program.</t>
    </r>
  </si>
  <si>
    <r>
      <rPr>
        <b/>
        <sz val="10"/>
        <color theme="1"/>
        <rFont val="Roboto Regular"/>
      </rPr>
      <t>MAC Benefits Package:</t>
    </r>
    <r>
      <rPr>
        <sz val="10"/>
        <color theme="1"/>
        <rFont val="Roboto Regular"/>
      </rPr>
      <t xml:space="preserve"> 
Caregiver assistance services
Training and education 
Specialized medical equipment and supplies
Health maintenance and therapy supports
</t>
    </r>
    <r>
      <rPr>
        <b/>
        <sz val="10"/>
        <color theme="1"/>
        <rFont val="Roboto Regular"/>
      </rPr>
      <t>TSOA Benefits Package:</t>
    </r>
    <r>
      <rPr>
        <sz val="10"/>
        <color theme="1"/>
        <rFont val="Roboto Regular"/>
      </rPr>
      <t xml:space="preserve"> 
The TSOA benefits include all the same benefits outlined in STC 46(a) through (d). 
Personal assistance services
</t>
    </r>
    <r>
      <rPr>
        <b/>
        <sz val="10"/>
        <color theme="1"/>
        <rFont val="Roboto Regular"/>
      </rPr>
      <t>Foundational Community Supports Services 1.</t>
    </r>
    <r>
      <rPr>
        <sz val="10"/>
        <color theme="1"/>
        <rFont val="Roboto Regular"/>
      </rPr>
      <t xml:space="preserve"> One-time community transition services to individuals moving from institutional to community settings and those at imminent risk of institutional placement.
</t>
    </r>
    <r>
      <rPr>
        <b/>
        <sz val="10"/>
        <color theme="1"/>
        <rFont val="Roboto Regular"/>
      </rPr>
      <t>Foundational Community Supports Services 2.</t>
    </r>
    <r>
      <rPr>
        <sz val="10"/>
        <color theme="1"/>
        <rFont val="Roboto Regular"/>
      </rPr>
      <t xml:space="preserve"> HCBS that could be provided to the individual under a 1915(c) waiver or 1915(i) SPA.</t>
    </r>
  </si>
  <si>
    <t>Katie Beckett Waiver</t>
  </si>
  <si>
    <t>Money Follows the Person Transitions</t>
  </si>
  <si>
    <t>The Department of Social Services (DSS) is authorized to provide services to 305 clients going into this renewal and maintains a waiting list for those interested in accessing the waiver when an opening becomes available. The applicant may contact the Department by phone to place someone on the waiting list. Entrants to the waiver are selected on a first come first serve basis. 
When an opening becomes available, the Department sends the next person on the waiting list a Notice of Vacancy letter outlining the application process. The Level of Care determination will be made at that time. Included in the packet is a list of home health agencies enrolled in Medicaid from which the client can choose a provider. Once the client selects the Home Health Agency, a registered nurse from that agency will perform the waiver assessment and develop a plan of care. The RN becomes the client's case manager. The assessment and plan of care are submitted to the Nurse Consultant in DSS who makes the final determination of medical eligibility for the waiver. The level of care is confirmed and the Nurse Consultant also certifies the cost effectiveness of the plan of care. 
For persons transitioning from the Money Follows the Person Demonstration grant, the waiver nurse consultant reviews the MFP plan of care to ensure that the services can be continued under the waiver once the demonstration time has ended. Transition from MFP to the waiver is seamless to the participant. 
The applicant must also complete the Medicaid eligibility determination document and submit it to the DSS district office for the financial eligility determination for Medicaid. If the applicant meets both the medical and financial eligibility criteria, they will receive notice indicating the start of services under the waiver.</t>
  </si>
  <si>
    <t>Home and Community Based Services - AIDS/HIV</t>
  </si>
  <si>
    <t>Individuals are accepted into the waiver on a first come first served basis based on the date of application.</t>
  </si>
  <si>
    <t>Adult day care
Homemaker
Respite</t>
  </si>
  <si>
    <t>Financial management services
Independent support bBroker</t>
  </si>
  <si>
    <t>7/1/2015, amended 6/8/2017</t>
  </si>
  <si>
    <t>Brain Injury</t>
  </si>
  <si>
    <t>Kansas HCBS Brain Injury Waiver</t>
  </si>
  <si>
    <t>7/1/2019, amended 12/1/2019</t>
  </si>
  <si>
    <t>Temporary Institutional Stay
WORK Program Transitions
Institutional Transitions
Military Inclusion</t>
  </si>
  <si>
    <t>1. BI waiver eligibility criteria are defined in the KDADS Brain Injury Eligibility Policy. 
2. The HCBS Institutional Transition policy identifies the process and procedures for allowing eligible individuals discharging from an approved institutional setting to access the BI waiver. 
3. The Military Inclusion policy identifies the process and procedures for eligible military participants and their immediate dependent family members (as defined by IRS) to access BI waiver services. 
4. The KDADS WORK Transition policy details the process for individuals to access the waiver from the WORK program. Entry into the waiver is based on a first-come, first-served basis for applicants determined eligible. In the event there is a waiting list, entry is based on the time and date the assessment is completed. Responsibility for managing the waiting list remains with the State (KDHE and KDADS). 
1. Participants may supersede the waiting list if they meet any one of the following groups: 
2. Participants transferring directly from another HCBS waiver; 
3. Participants transferring directly from the WORK program; 
4. Applicants identified and approved as Crisis Exceptions to the waiting list as established by Kansas Department for Aging and Disability Services/ Community Services and Program Commission (KDADS); 
5. Participants exiting a Medicaid approved nursing facility through the Institutional Transition program,who previously gained access in this manner, will now gain access under reserve capacity; 
6. Military participants and their immediate dependent family members (as defined by IRS) who have been determined program eligible may bypass waitlist upon approval by KDADS if the individual meets the following criteria: 
a. A resident of Kansas or has maintained residency in Kansas as evidence by tax return or other documentation demonstrating proof of residency 
b. Must be active or recently separated (within 30 days) military personnel or dependent family members who are eligible to receive TriCare Echo 
c. Have been receiving Tricare Echo prior to separation from the military 
d. Received an honorable discharge as indicated on the DD form 214 
For the purpose of the military inclusion, IRS defines immediate family as a spouse, child, parent, brother or sister of the individual in the military (IRS 1.25.1.2.2). All individuals are held to the same criteria when qualifying for a crisis exception as in accordance with statewide policies and guidelines.</t>
  </si>
  <si>
    <t>Assistive services
Behavior therapy
Cognitive rehabilitation
Enhanced care services
Home-delivered meals service
Medication reminder services
Personal emergency response system and installation
Transitional living skills</t>
  </si>
  <si>
    <t>Children's Waiver Program</t>
  </si>
  <si>
    <t>Children with Medicaid are not placed on a waiting list for Medicaid State Plan services and the PIHP must provide mental health services and supports appropriate to need. The CWP offers necessary services and supports beyond what is available under the Medicaid State Plan to children with developmental disabilities whose needs have placed them at risk for health, safety and/or out-of-home placement. Prior to considering a request for CWP services, the PIHP must review and utilize all available and appropriate Medicaid State Plan services for the child. If the PIHP determines that a child remains at risk and meets criteria for ICF/IDD, a CWP pre-screen is completed and submitted to MDHHS. A child identified as “at-risk" must have their urgent care needs met by the PIHP to ensure health, welfare, and safety while the child remains on the CWP Priority Weighing List. The PIHP must assess the child’s needs and develop an Individual Plan of Service (IPOS) through the person centered / family driven / youth guided planning (PCP) process. 
A request for CWP services begins with a pre-screen completed by a Qualified Intellectual Disability Professional (QIDP) and the child’s parent(s). Determination of severity of need is based on program-specific criteria. The CWP Priority Weighing Criteria provides a consistent and objective basis on which to determine the priority status of children who may be eligible for the program. The QIDP must meet with the child’s family and provide detailed information on CWP service parameters and program requirements. This includes eligibility requirements, available services, access to all qualified providers, opportunities for family participation in planning and active treatment, and financial disclosure requirements. After this discussion, if the family wishes to have their child considered for the CWP, the QIDP completes a pre-screen. The pre-screen identifies those services to be provided by the CMHSP, based on the child’s identified needs. A parent must sign the completed pre-screen and a copy must be maintained in the child’s record. The QIDP then submits the pre-screen to MDHHS. 
Several factors associated with health, safety, well-being and risk of out-of-home placement comprise the CWP Priority Weighing Criteria. When reviewing a pre-screen, the BHDDA-CWP staff determines the score for each of these factors based on the information submitted. The scores for each factor are then totaled. A cover memo and scoring form are completed for each pre-screen and copies are mailed to the QIDP to review with the family. If the cover memo contains questions about the pre-screen or indicates the availability of other potential resources, the QIDP should follow up and provide updated information to BHDDA. Re-scoring occurs when updated information is received by MDHHS. If there are subsequent changes in the child or family’s situation that would affect a child’s score based on the Priority Weighing Criteria, the QIDP should submit a brief update letter describing relevant changes. The PIHP is responsible for updating the pre-screen at least annually in order for the child to remain on the Priority Weighing List. 
The Priority Weighing List contains a sequential list of all pre-screen scores. The Priority Weighing List is updated each time pre-screens are scored. When a CWP opening becomes available, all pre-screens that have been received and date stamped at MDHHS are scored before a determination is made as to who will be invited to apply for the CWP opening. The child whose pre-screen is current, and who has the highest score, is invited to proceed with the CWP application process. The QIDP is notified by phone and asked to contact the family immediately to begin the formal application process.</t>
  </si>
  <si>
    <t>Enhanced transportation</t>
  </si>
  <si>
    <t>Community living supports
Environmental accessibility adaptations and specialized medical equipment &amp; supplies
Home care training, family
Home care training, non-family
Overnight health and safety support
Specialty service</t>
  </si>
  <si>
    <t>Habilitation Supports Waiver</t>
  </si>
  <si>
    <t>Enrollment of Priority Groups</t>
  </si>
  <si>
    <t>Out-of-home non-vocational habilitation
Prevocational services
Respite
Supported employment
Supports coordination</t>
  </si>
  <si>
    <t>Enhanced medical equipment and supplies
Enhanced pharmacy</t>
  </si>
  <si>
    <t>Community living supports
Environmental modifications
Family training
Non-family training
Overnight health and safety support
Personal emergency response system
Private duty nursing</t>
  </si>
  <si>
    <t>Waiver for Children with Serious Emotional Disturbances</t>
  </si>
  <si>
    <t>Statewide bais</t>
  </si>
  <si>
    <t>The waiver provides for entrance of all eligible participants through a two-tier process grounded in a Wraparound Service Facilitation and Coordination model. The Wraparound model has an infrastructure which includes the Collaborative Body, Community Team, Wraparound Facilitator, and a Child and Family Team with team members determined by the family; the wraparound plan is developed in partnership with other community agencies. Membership on the Community Team consists of administrators and mid-managers of public agencies providing services, e.g. MDHHS, CMHSP, schools, family court; parents and youth who have experienced or received services; and community members including faith-based organizations, local business people, and nonprofit administrators. 
The Community Team is responsible for accepting, reviewing and approving referrals for Wraparound Services. The criteria used by the Community Team for accepting referrals for Wraparound include one or more of the following: The child is involved in multiple systems; the child is at risk of an out-of-home placement, or is currently in out-of-home placement; the child and family have received other community services and supports with minimal improvement; and numerous providers are serving multiple children in the family, and service outcomes have not been met. 
When an individual is determined by the Community Team to be eligible for Wraparound Services, a further review is conducted to determine if the child also appears to meet criteria for the SEDW. If so, the Community Team makes a referral to the PIHP. The PIHP assesses eligibility, including if the individual meets the level-of-care (LOC) for the SEDW. This determination is based on two things: whether the individual meets the criteria for and is at risk of hospitalization in a state psychiatric hospital, as defined in the Michigan Medicaid Provider Manual; and whether the child demonstrates serious functional limitations that impair his/her ability to perform in the community. As part of this process, the PIHP determines level of functional limitation using the Child and Adolescent Functional Assessment Scale (CAFAS), the Preschool and Early Childhood Functional Assessment Scale (PECFAS) or the Devereux Early Childhood Assessment Scales (DECA), as appropriate for age. For those individuals meeting the LOC for the waiver, the PIHP discusses choice of waiver services over hospitalization with the family, completes a Waiver Certification and application for each candidate and submits it to MDHHS via the Waiver Support Application (WSA) for review, approval, and enrollment in the waiver. 
Although PIHPs typically receive referrals for the SEDW from the Community Team, a family could make a request for the SEDW directly to the PIHP. In this case, the PIHP would proceed with determining if the individual meets eligibility criteria for the waiver, including LOC. In this way, an evaluation for LOC is provided to all applicants for whom there is a reasonable indication that services may be needed. MDHHS will educate PIHPs on how to respond to direct requests for the SEDW. PIHPs intake/access will be made aware that the SEDW serves as a pathway to Medicaid for eligible consumers, so when a consumer makes a specific request for the SEDW, the consumer is assessed and either approved or denied. In the event of a denial (regardless if a lesser intensive service is offered) the consumer is informed of appeal rights and provided notice of appeal.</t>
  </si>
  <si>
    <t>Brain Injury Waiver</t>
  </si>
  <si>
    <t>Individuals are enrolled based upon the individual meeting the nursing home level of care and criteria specified in this waiver. In the event all slots are filled during a waiver year, individuals will be enrolled based upon the score of the level of care determination. If individuals have the same score, the date of referral will be used. The level of care determination is a standardized process that assigns points with higher points representing individuals who have the greatest need in the State. BIW staff will complete this determination.</t>
  </si>
  <si>
    <t>Applied behavior analysis
Assistive technology
Cognitive rehabilitation therapy
Environmental access and modification
Neuropsychological evaluation
Occupational therapy
Physical therapy
Speech therapy</t>
  </si>
  <si>
    <t>Autism Spectrum Disorder (ASD) Birth through Thirteen</t>
  </si>
  <si>
    <t>11/1/2018, amended 1/1/2020</t>
  </si>
  <si>
    <t>Acquired Brain Injury</t>
  </si>
  <si>
    <t>Medicaid recipients who meet the programmatic eligibility requirements as defined in Appendix B-1 are given a choice (in writing) to either receive services to meet their identified needs in a Nursing Facility (NF), or through the Acquired Brain Injury Waiver. If the individual chooses to receive services through the Waiver, available capacity is determined. 
If available capacity exists, the individual is enrolled in the Waiver. 
If available capacity does not exist, the applicant will be advised in writing that he or she may access services through a NF or may wait for available capacity in the Acquired Brain Injury Waiver. 
If the individual chooses to wait for available capacity, the operating agency provides information about community resources to assist the individual in the interim. If the individual is not a Medicaid recipient at the time of application, information will be given on applying for Medicaid. 
In all cases, the applicant's choice will be documented in writing, signed by the applicant, and maintained as part of the individual record. 
As directed by State law, the DSPD has established a Critical Needs Assessment process by which individuals are ranked on a waiting list to prioritize access to Waiver services. A significant component of the Critical Needs Assessment tool addresses the immediacy of the need for services and the individual's risk in not gaining access to Waiver services. The applicant is placed on a waiting list according to their critical need ranking. The waiting list includes applicants who are seeking to receive Waiver services through DSPD and is not waiver specific.</t>
  </si>
  <si>
    <t>ABI waiver support coordination
Day supports
Homemaker
Residential habilitation
Respite
Supported employment</t>
  </si>
  <si>
    <t>Behavior consultation I
Behavior consultation II
Behavior consultation III
Chore services
Community transition service
Companion services
Environmental adaptations - Home
Environmental adaptations - Vehicle
Extended Living supports
Massage therapy
Personal budget assistance
Personal emergency response system
Professional medication monitoring
Specialized medical equipment/supplies/assistive technology - purchase
Specialized medical equipment/supplies/assistive technology- monthly Fee
Supported living
Transportation services (non-medical)</t>
  </si>
  <si>
    <t>Children with Serious Emotional Disorder</t>
  </si>
  <si>
    <t>2/1/2020, amended 3/1/2020</t>
  </si>
  <si>
    <t>Three years</t>
  </si>
  <si>
    <t>Prioritizing Youth in PRTF or Other Residential Treatment Facilities</t>
  </si>
  <si>
    <t>When the capacity for people served by the CSEDW program is reached, applicants for CSEDW services are placed on a
Managed Enrollment List (MEL). Applicants for entry into the program will be processed on a first-come-first-serve
basis based upon the date/time of the determination of medical eligibility and will come onto the program as capacity
becomes available.</t>
  </si>
  <si>
    <t>Assistive equipment
Community transition
In-home family therapy
Mobile response
Non-medical transportation
Peer parent support
Respite care, out-of-home
Specialized therapy</t>
  </si>
  <si>
    <t>Case management
In-home family support
Independent living/skills building
Job development
Respite care, in-home
Supported employment, individual</t>
  </si>
  <si>
    <t xml:space="preserve">Individuals are allocated to the waiver on a statewide basis in chronological order by the date of waiver registration.
* In addition, individuals can be offered an expedited allocation if the Department of Health Developmental Disabilty Supports Divison (DDSD) Crisis Referral Review Team determines a crisis situation exists and the individual meets the criteria in the DDSD crisis policy. The DDSD crisis policy states that a person not receiving waiver services may be allocated immediately if s/he is in the following situations: released from incarceration, under court order or homeless. The individual, who meets eligibility criteria, and who is under court order to DDSD may be offered an expedited allocation or may be served using other funding resources. The individual has the choice to receive ICF/IID, waiver or other available funding.  
When funding becomes available based on appropriations from the New Mexico Legislature, a registrant receives a letter of interest. At that time, the individual selects either institutional care or Home and Community-Based Services (HCBS). After an individual selects HCBS, an individual is offered a choice of the Developmental Disabilities Waiver or the Mi Via self-directed waiver. </t>
  </si>
  <si>
    <t>1/1/2019, amended 2/7/2020</t>
  </si>
  <si>
    <r>
      <t>As part of the demonstration extension, the state must continue to expand access to LTSS through the Community Benefit (CB) that includes both the personal care and HCBS benefits and by allowing eligible members who meet a nursing facility (NF) level of care (LOC) to access the CB without the need for a waiver slot. Individuals who are not otherwise Medicaid eligible and meet the criteria for the 217-like group will be able to access the CB if a slot is available. As is the case today, managed care enrollment will be required for all members who meet NF LOC or who are dually eligible.</t>
    </r>
    <r>
      <rPr>
        <b/>
        <sz val="10"/>
        <color theme="1"/>
        <rFont val="Roboto Regular"/>
      </rPr>
      <t xml:space="preserve">
Home and Community-Based Services.</t>
    </r>
    <r>
      <rPr>
        <sz val="10"/>
        <color theme="1"/>
        <rFont val="Roboto Regular"/>
      </rPr>
      <t xml:space="preserve"> Under Centennial Care 2.0, enrollees who meet the NF LOC criteria will be eligible for the CB in Centennial Care 2.0. Enrollees who are eligible for Medicaid under the state plan (i.e., described as a mandatory or optional state plan population in STC 18) will be able to access the CB without the need for an available enrollment slot, to the extent the state is maintaining a waiting list. Enrollees who are made eligible for the demonstration as a result of their NF LOC (the 217-like group) will be subject to the enrollment limits described in STC 18.</t>
    </r>
  </si>
  <si>
    <t>Members who have an intellectual or developmental disability, physical disability, or brain injury</t>
  </si>
  <si>
    <t>Individuals age 55 or older, and who meet other criteria</t>
  </si>
  <si>
    <t>No waiting list or first come, first served depending on program</t>
  </si>
  <si>
    <t>Aged, blind, or disabled
Traumatic brain injury and/or chronic mental disorder
Cognitive disorder
Developmental disability</t>
  </si>
  <si>
    <r>
      <t xml:space="preserve">¹ The Henry J. Kaiser Family Foundation (KFF). 2020. Key state policy choices about Medicaid home and community-based services. Washington, DC: KFF. </t>
    </r>
    <r>
      <rPr>
        <sz val="10"/>
        <color rgb="FF5CA1BE"/>
        <rFont val="Roboto"/>
      </rPr>
      <t>https://www.kff.org/medicaid/issue-brief/key-state-policy-choices-about-medicaid-home-and-community-based-services/</t>
    </r>
    <r>
      <rPr>
        <sz val="10"/>
        <color theme="1"/>
        <rFont val="Roboto"/>
      </rPr>
      <t>.</t>
    </r>
  </si>
  <si>
    <t>Section 1115 Waivers</t>
  </si>
  <si>
    <t>Section 1915(c) Waivers</t>
  </si>
  <si>
    <r>
      <t>² Definitions adapted or taken directly from: Centers for Medicare &amp; Medicaid Services (CMS), U.S. Department of Health and Human Services. 2015.</t>
    </r>
    <r>
      <rPr>
        <i/>
        <sz val="10"/>
        <rFont val="Roboto"/>
      </rPr>
      <t xml:space="preserve"> Application for a §1915(c) home and community-based waiver: Instructions, technical guide and review criteria</t>
    </r>
    <r>
      <rPr>
        <sz val="10"/>
        <rFont val="Roboto"/>
      </rPr>
      <t xml:space="preserve">. Baltimore, MD: CMS. </t>
    </r>
    <r>
      <rPr>
        <sz val="10"/>
        <color rgb="FF5CA1BE"/>
        <rFont val="Roboto"/>
      </rPr>
      <t>https://www.medicaid.gov/medicaid-chip-program-information/by-topics/waivers/downloads/technical-guidance.pdf</t>
    </r>
    <r>
      <rPr>
        <sz val="10"/>
        <rFont val="Roboto"/>
      </rPr>
      <t>.</t>
    </r>
  </si>
  <si>
    <r>
      <t xml:space="preserve">Data collected by MACPAC staff from September 2019 through March 2020 from Section 1915(c) and Section 1115 waiver applications. The compendium includes information for all 50 states and the District of Columbia. The total number of waivers and the individual waivers included for each state reflect the current, approved waiver applications available for public review on Medicaid.gov's State Waivers List. Pending, expired and terminated waivers are not included. Additionally, only Section 1115 waivers that provide HCBS were reviewed and included. It is possible waivers have expired or new waivers have been approved for a state since date of last search; data is accurate according to date last searched in individual state tabs. 
Section 1915(c) waivers all follow the same template, allowing for consistency in data collection and reporting. The Section 1915(c) waiver source information can be found below. Section 1115 waivers do not follow as rigid of a template; therefore, information included for these waivers varies somewhat from state to state. With the exception of the waiting list management information (row 10), all information is source language taken directly from waiver documents. 
</t>
    </r>
    <r>
      <rPr>
        <sz val="10"/>
        <rFont val="Roboto Regular"/>
      </rPr>
      <t xml:space="preserve">
This compendium does not include Medicaid programs in the U.S. territories. It also does not include data on state plan authorities that provide HCBS as state plan services cannot have waiting lists.</t>
    </r>
  </si>
  <si>
    <t>Maximum waiver participants (year 1)</t>
  </si>
  <si>
    <r>
      <t xml:space="preserve">• Maximum waiver participants (year 1) (9): </t>
    </r>
    <r>
      <rPr>
        <sz val="10"/>
        <rFont val="Roboto Regular"/>
      </rPr>
      <t>The maximum waiver participants is the number of individuals that the waiver will serve, as specified by the state. It is listed as the "unduplicated number of participants" in Section 1915(c) waivers. Until the maximum number of unduplicated participants in the approved waiver is reached, a state may not deny entry to the waiver of otherwise eligible individuals unless the state elects to establish a point-in-time enrollment limit, adopts a phase-in or phase-out schedule, or reserves capacity for specified purposes. The numbers included in this workbook are reflective of the number given for year 1 in each waiver.</t>
    </r>
  </si>
  <si>
    <r>
      <t xml:space="preserve">• Waive of statewideness (14): </t>
    </r>
    <r>
      <rPr>
        <sz val="10"/>
        <rFont val="Roboto Regular"/>
      </rPr>
      <t>Indicates whether the state requests a waiver of the statewideness requirements in Section 1902(a)(1) of the Social Security Act. In this workbook a “yes" indicates that the state may limit the operation of the waiver to a specified geographic area of the state.</t>
    </r>
  </si>
  <si>
    <r>
      <rPr>
        <sz val="10"/>
        <rFont val="Roboto Black"/>
      </rPr>
      <t>• Reserved capacity (15):</t>
    </r>
    <r>
      <rPr>
        <sz val="10"/>
        <rFont val="Roboto Regular"/>
      </rPr>
      <t xml:space="preserve"> Reserving waiver capacity means that some waiver openings (a.k.a. “slots”) are set aside for persons who will be admitted to the waiver on a priority basis for the purpose(s) identified by the state. If capacity is not reserved, then all waiver openings are considered available to all target group members who apply for waiver services and are eligible to receive them.</t>
    </r>
  </si>
  <si>
    <r>
      <rPr>
        <sz val="10"/>
        <rFont val="Roboto Black"/>
      </rPr>
      <t>• Phase-in/phase-out schedule (18):</t>
    </r>
    <r>
      <rPr>
        <sz val="10"/>
        <rFont val="Roboto Regular"/>
      </rPr>
      <t xml:space="preserve"> Within a waiver year, the state may make the number of participants who are served subject to a phase-in or phase-out schedule. For example, a state may limit waiver capacity month-by-month and allow entrace for 100 persons per month to the waiver during the first year of a waiver's operation. Or a state may decide to phase out a waiver by transitioning individuals to another waiver over a period of time.</t>
    </r>
  </si>
  <si>
    <t>Number of total individuals on waiting lists in state (2018)¹</t>
  </si>
  <si>
    <t>The selection of entrants into the HSW is made at the state level. The procedure for enrollment begins at the PIHP. Each PIHP has an HSW Coordinator, who has primary responsibility for working with supports coordinators and potential enrollees to identify those individuals for whom the PIHP will submit an application. Identification of prospective applicants may come directly from the individual or his/her family requesting the HSW or from the supports coordinator or other staff at the PIHP/CMHSP. Many of the PIHPs have a clinical committee that reviews records to identify those Medicaid beneficiaries who meet the HSW eligibility requirements. The HSW Coordinators have participated in numerous training and technical assistance opportunities and are well-versed in the HSW eligibility requirements. This training enables the HSW Coordinators to be able to explain the waiver and its requirements to clinicians, supports coordinators, prospective applicants and families. In addition, the MDHHS/PIHP contract requires that each PIHP have a customer services office, where recipients of mental health services can obtain information on services, including the HSW. If the PIHP determines that an application will be submitted for a Medicaid beneficiary, the HSW Coordinator compiles the required documentation to submit to MDHHS-BHDDA. Required documentation consists of a completed HSW certification form, the current plan of services, documentation regarding the person's functional skills (Performance on Areas of Major Life Activities form or Supports Intensity Scale), and any relevant supporting documentation such as professional assessments, individual educational plans (IEP) from schools, or medical reports. If the PIHP determines that an application will not be submitted or will be delayed in submission, the PIHP must give the Medicaid beneficiary an adequate notice of right to fair hearing to appeal that decision.
Once the PIHP submits an application to MDHHS-BHDDA, the Federal Compliance Section staff begin the review process. Michigan uses the Code of Federal Regulations (42 CFR 483.400 and 42 CFR 442 Subpart C) as the basis for evaluations of the participant’s need for the ICF/IID level of care (but for the availability of home and community-based services). Each application is reviewed by a QIDP (qualifications for these staff are noted in B.6.c of this application), who completes a worksheet that addresses each of the HSW eligibility requirements: Presence of a intellectual/developmental disability; Medicaid eligibility; priority population, community residence, need for HSW services with amount, scope, and duration of HSW services to be provided if approved. The reviewing QIDP at MDHHS- BHDDA then makes a decision, based on the information contained in the application, to either approve, deny, or pend the application for additional information. 
If approved, the HSW Program staff prioritizes enrollment of eligible applicants by giving first available vacant slots in a PIHP to a member of one of the priority populations specified in B.3.c and then, by date received within the PIHP's applications (first in, first approved). As noted previously, if a member of a priority group is eligible for enrollment but the PIHP does not have any slots available, one of the reserved slots is issued to the PIHP until a vacancy occurs. When approved, the PIHP receives the signed certification form from the secured web-based HSW database. 
If denied, the Medicaid beneficiary or his/her legal representative is issued an adequate notice of right to fair hearing. 
If pended, the application is held at the State's Federal Compliance Section office, and staff communicate to the PIHP HSW Coordinator about what documentation is lacking via the secure web-based HSW database. An offer is made at that time by the HSW Program staff to provide telephone consultation with the supports coordinator and HSW Coordinator. This process has helped improve understanding of the HSW requirements and facilitated receipt of additional information to continue the enrollment review process. Once the additional information is received, the QIDP again reviews the application and determines whether to approve enrollment or deny. While the application is in pending status, the beneficiary continues to receive all medically necessary mental health services using the Specialty Mental Health Supports and Services.</t>
  </si>
  <si>
    <r>
      <rPr>
        <sz val="10"/>
        <rFont val="Roboto Black"/>
      </rPr>
      <t>• Allocation of waiver capacity (15):</t>
    </r>
    <r>
      <rPr>
        <sz val="10"/>
        <rFont val="Roboto Regular"/>
      </rPr>
      <t xml:space="preserve"> This refers to the practice in some states of allocating waiver openings (a.k.a. “slots”) by geographic area, particularly in states where waivers are operated through local/regional non-state entities. This contrasts to managing entrance to the waiver on a statewide basis, or less than statewide basis where the whole state is not served by the waiver.</t>
    </r>
  </si>
  <si>
    <r>
      <rPr>
        <b/>
        <sz val="10"/>
        <color theme="1"/>
        <rFont val="Roboto Regular"/>
      </rPr>
      <t>MAC Benefits Package.</t>
    </r>
    <r>
      <rPr>
        <sz val="10"/>
        <color theme="1"/>
        <rFont val="Roboto Regular"/>
      </rPr>
      <t xml:space="preserve"> Administered by the state, or its delegate, the MAC benefit package will be offered through a person-centered planning process where services from one or more of the service categories in STC 45(a) through (d) are identified in a plan of care—up to a specified limit as defined in state rule—to individuals who are age 55 or older and eligible for CN or ABP coverage,—and not currently receiving Medicaid-funded LTSS. Beneficiaries receiving MAC would also be eligible for Medicaid medical services but would not be eligible for other Medicaid optional state plan or 1915(c) LTSS benefits at the same time. MAC is an alternate benefit package that individuals may choose so they can remain in their home with care provided through their unpaid family caregiver. If an eligible individual chooses to access state plan or 1915(c) LTSS benefits, they would no longer be eligible to receive MAC services. With the exception of services authorized under presumptive eligibility, services offered under this benefit will not duplicate services covered under the state plan, Medicare or private insurance, or through other federal or state programs.
</t>
    </r>
    <r>
      <rPr>
        <b/>
        <sz val="10"/>
        <color theme="1"/>
        <rFont val="Roboto Regular"/>
      </rPr>
      <t>TSOA Benefits Package.</t>
    </r>
    <r>
      <rPr>
        <sz val="10"/>
        <color theme="1"/>
        <rFont val="Roboto Regular"/>
      </rPr>
      <t xml:space="preserve"> Administered by the state or its delegate, the TSOA benefit package will be offered to individuals determined to be “at risk” for Medicaid (as described in the previous section) will be offered through a person-centered planning process where services from one or more of the service categories are identified in a plan of care up to a specified limit as defined in state rule. Individuals receiving TSOA services will not be eligible for CN or ABP Medicaid-funded medical services or other Medicaid-funded optional State Plan or 1915(c) LTSS benefits. Individuals who later become CN or ABP Medicaid-eligible will no longer be eligible for TSOA services. Individuals receiving MN Medicaid-funded medical services or are eligible for a Medicare Savings Program (MSP) are eligible for TSOA services. With the exception of services authorized under presumptive eligibility, services offered under this benefit will not duplicate services covered under the state plan, Medicare or private insurance, or through other federal or state programs.
</t>
    </r>
    <r>
      <rPr>
        <b/>
        <sz val="10"/>
        <color theme="1"/>
        <rFont val="Roboto Regular"/>
      </rPr>
      <t xml:space="preserve">Wait List. </t>
    </r>
    <r>
      <rPr>
        <sz val="10"/>
        <color theme="1"/>
        <rFont val="Roboto Regular"/>
      </rPr>
      <t xml:space="preserve">The state may institute a waitlist for those who are eligible for MAC or TSOA services but are unable to access the services because funding for services under the demonstration is not available. If the state determines expenditures for this program will exceed the expenditure authorities 3-6 within a given demonstration year, the state may impose a wait list. The state will implement the waitlist and ensure that no existing beneficiaries lose services as a result of the waitlist. In the event the state implements a waitlist, the authority for presumptive eligibility terminates.
</t>
    </r>
    <r>
      <rPr>
        <b/>
        <sz val="10"/>
        <color theme="1"/>
        <rFont val="Roboto Regular"/>
      </rPr>
      <t>Wait List.</t>
    </r>
    <r>
      <rPr>
        <sz val="10"/>
        <color theme="1"/>
        <rFont val="Roboto Regular"/>
      </rPr>
      <t xml:space="preserve"> The state may institute a waitlist for those who are eligible for the Foundational Community Supports Program but are unable to access the services because funding for services under the demonstration is not available. If the state determines expenditures for this program will exceed the expenditure authority within a given demonstration year, the state may impose a wait list. The state will implement the waitlist and ensure that no existing beneficiaries lose services as a result of the waitlist.</t>
    </r>
  </si>
  <si>
    <r>
      <rPr>
        <sz val="9"/>
        <color theme="1"/>
        <rFont val="Roboto Black"/>
      </rPr>
      <t>Notes:</t>
    </r>
    <r>
      <rPr>
        <sz val="9"/>
        <color theme="1"/>
        <rFont val="Roboto Regular"/>
      </rPr>
      <t xml:space="preserve"> NA is not applicable. HIV/AIDS is human immunodeficiency virus/acquired immune deficiency syndrome. HCBS is home- and community-based services.
A "–" indicates there is no data, because the state does not have a waiver.
Please contact MACPAC at 202-350-2000 or </t>
    </r>
    <r>
      <rPr>
        <sz val="9"/>
        <color rgb="FF5CA1BE"/>
        <rFont val="Roboto Regular"/>
      </rPr>
      <t>comments@macpac.gov</t>
    </r>
    <r>
      <rPr>
        <sz val="9"/>
        <color theme="1"/>
        <rFont val="Roboto Regular"/>
      </rPr>
      <t xml:space="preserve"> to report errors or changes. </t>
    </r>
  </si>
  <si>
    <t>Priority and wait time</t>
  </si>
  <si>
    <r>
      <t xml:space="preserve">Notes: </t>
    </r>
    <r>
      <rPr>
        <sz val="9"/>
        <color theme="1"/>
        <rFont val="Roboto Regular"/>
      </rPr>
      <t xml:space="preserve">NA is not applicable. ABI-N is the Acquired Brain Injury Non-Residential Habilitation Waiver. ABI-RH is ABI-Residential Habilitation. MFP-RS is Money Follows the Person Residential Supports Waiver. DDS is Department of Developmental Services. ICF/IID is Intermediate Care Facility for Individuals with Intellectual Disabilities. MASSCAP is Massachusetts Comprehensive Assessment Profile. MFP-CL is MFP Community Living Waiver.
Source language is taken directly from waivers. Data collected by the Medicaid and CHIP Payment and Access Commission (MACPAC) between September 2019 and March 2020, from Section 1915(c) waiver applications found on Medicaid.gov. 
Please contact MACPAC at 202-350-2000 or </t>
    </r>
    <r>
      <rPr>
        <sz val="9"/>
        <color rgb="FF5CA1BE"/>
        <rFont val="Roboto Regular"/>
      </rPr>
      <t>comments@macpac.gov</t>
    </r>
    <r>
      <rPr>
        <sz val="9"/>
        <color theme="1"/>
        <rFont val="Roboto Regular"/>
      </rPr>
      <t xml:space="preserve"> to report errors or changes.</t>
    </r>
  </si>
  <si>
    <r>
      <rPr>
        <sz val="9"/>
        <color theme="1"/>
        <rFont val="Roboto Black"/>
      </rPr>
      <t xml:space="preserve">Sources: 
</t>
    </r>
    <r>
      <rPr>
        <sz val="9"/>
        <color theme="1"/>
        <rFont val="Roboto Regular"/>
      </rPr>
      <t xml:space="preserve">
Data collected by the Medicaid and CHIP Payment and Access Commission (MACPAC) between September 2019 and March 2020, from Section 1115 waiver applications found on Medicaid.gov. 
¹ The Henry J. Kaiser Family Foundation (KFF). 2020. Key state policy choices about Medicaid home and community-based services. Washington, DC: KFF. </t>
    </r>
    <r>
      <rPr>
        <sz val="9"/>
        <color rgb="FF5CA1BE"/>
        <rFont val="Roboto Regular"/>
      </rPr>
      <t>https://www.kff.org/medicaid/issue-brief/key-state-policy-choices-about-medicaid-home-and-community-based-services/</t>
    </r>
    <r>
      <rPr>
        <sz val="9"/>
        <color theme="1"/>
        <rFont val="Roboto Regular"/>
      </rPr>
      <t>.</t>
    </r>
  </si>
  <si>
    <r>
      <rPr>
        <sz val="9"/>
        <color theme="1"/>
        <rFont val="Roboto Black"/>
      </rPr>
      <t>Notes:</t>
    </r>
    <r>
      <rPr>
        <sz val="9"/>
        <color theme="1"/>
        <rFont val="Roboto Regular"/>
      </rPr>
      <t xml:space="preserve"> NA is not applicable. HIV/AIDS is human immunodeficiency virus/acquired immune deficiency syndrome.
A "–" indicates there is no data, because the state does not have a waiver.
Please contact MACPAC at 202-350-2000 or </t>
    </r>
    <r>
      <rPr>
        <sz val="9"/>
        <color rgb="FF5CA1BE"/>
        <rFont val="Roboto Regular"/>
      </rPr>
      <t>comments@macpac.gov</t>
    </r>
    <r>
      <rPr>
        <sz val="9"/>
        <color theme="1"/>
        <rFont val="Roboto Regular"/>
      </rPr>
      <t xml:space="preserve"> to report errors or changes. </t>
    </r>
  </si>
  <si>
    <r>
      <rPr>
        <sz val="9"/>
        <color theme="1"/>
        <rFont val="Roboto Black"/>
      </rPr>
      <t xml:space="preserve">Sources: 
</t>
    </r>
    <r>
      <rPr>
        <sz val="9"/>
        <color theme="1"/>
        <rFont val="Roboto Regular"/>
      </rPr>
      <t xml:space="preserve">
Data collected by the Medicaid and CHIP Payment and Access Commission (MACPAC) between September 2019 and March 2020, from Section 1915(c) waiver applications found on Medicaid.gov. 
¹ The Henry J. Kaiser Family Foundation (KFF). 2020. Key state policy choices about Medicaid home and community-based services. Washington, DC: KFF. </t>
    </r>
    <r>
      <rPr>
        <sz val="9"/>
        <color rgb="FF5CA1BE"/>
        <rFont val="Roboto Regular"/>
      </rPr>
      <t>https://www.kff.org/medicaid/issue-brief/key-state-policy-choices-about-medicaid-home-and-community-based-services/</t>
    </r>
    <r>
      <rPr>
        <sz val="9"/>
        <color theme="1"/>
        <rFont val="Roboto Regular"/>
      </rPr>
      <t>.</t>
    </r>
  </si>
  <si>
    <r>
      <t xml:space="preserve">Notes: </t>
    </r>
    <r>
      <rPr>
        <sz val="9"/>
        <color theme="1"/>
        <rFont val="Roboto Regular"/>
      </rPr>
      <t xml:space="preserve">NA is not applicable. LAH is Living at Home waiver. ICF/IID is Intermediate Care Facility for Individuals with Intellectual Disabilities. ADRS is Alabama Department of Rehabilitation Services. ADL is activities of daily living. SAIL is State of Alabama Independent Living waiver. HCBS is home- and community-based services. ADSS is Alabama Department of Senior Serives. ACT is Alabama Community Transition waiver. CM is case management. PCCP is Person Centered Care Plan. EAA is Environmental accessibility adaptations. PAS is Personal assistance service. PERS is personal emergency response system.
Source language is taken directly from waivers. Data collected by the Medicaid and CHIP Payment and Access Commission (MACPAC) between September 2019 and March 2020, from Section 1915(c) waiver applications found on Medicaid.gov. 
Please contact MACPAC at 202-350-2000 or </t>
    </r>
    <r>
      <rPr>
        <sz val="9"/>
        <color rgb="FF5CA1BE"/>
        <rFont val="Roboto Regular"/>
      </rPr>
      <t>comments@macpac.gov</t>
    </r>
    <r>
      <rPr>
        <sz val="9"/>
        <color theme="1"/>
        <rFont val="Roboto Regular"/>
      </rPr>
      <t xml:space="preserve"> to report errors or changes.</t>
    </r>
  </si>
  <si>
    <r>
      <t xml:space="preserve">Notes: </t>
    </r>
    <r>
      <rPr>
        <sz val="9"/>
        <color theme="1"/>
        <rFont val="Roboto Regular"/>
      </rPr>
      <t xml:space="preserve">NA is not applicable. CCMC is Children with Complex Medical Conditions. SDS is Alaska Department of Health and Social Services, Division of Senior and Disabilities Services. IDD is intellectual and developmental disabilities. DDRR-IDD is Developmental Disabilities Registration and Review IDD waitlist. ICF/IID is Intermediate Care Facility for Individuals with Intellectual Disabilities. ICAP is Inventory for Client and Agency Planning. QIDP is Qualified Intellectual Disabilities Professional. ISW is Individualized Supports Waiver. DDRR-ISW is Developmental Disabilities Registration and Review ISW waitlist.
Source language is taken directly from waivers. Data collected by the Medicaid and CHIP Payment and Access Commission (MACPAC) between September 2019 and March 2020, from Section 1915(c) waiver applications found on Medicaid.gov. 
Please contact MACPAC at 202-350-2000 or </t>
    </r>
    <r>
      <rPr>
        <sz val="9"/>
        <color rgb="FF5CA1BE"/>
        <rFont val="Roboto Regular"/>
      </rPr>
      <t xml:space="preserve">comments@macpac.gov </t>
    </r>
    <r>
      <rPr>
        <sz val="9"/>
        <color theme="1"/>
        <rFont val="Roboto Regular"/>
      </rPr>
      <t>to report errors or changes.</t>
    </r>
  </si>
  <si>
    <r>
      <t xml:space="preserve">Notes: </t>
    </r>
    <r>
      <rPr>
        <sz val="9"/>
        <color theme="1"/>
        <rFont val="Roboto Regular"/>
      </rPr>
      <t xml:space="preserve">NA is not applicable. HCBS is home- and community-based services. TBI is traumatic brain injury. I/DD is intellectual and developmental disabilities. ICF/IID is Intermediate Care Facility for Individuals with Intellectual Disabilities. PERS is personal emergency response system.
Source language is taken directly from waivers. Data collected by the Medicaid and CHIP Payment and Access Commission (MACPAC) between September 2019 and March 2020, from Section 1915(c) waiver applications found on Medicaid.gov. 
Please contact MACPAC at 202-350-2000 or </t>
    </r>
    <r>
      <rPr>
        <sz val="9"/>
        <color rgb="FF5CA1BE"/>
        <rFont val="Roboto Regular"/>
      </rPr>
      <t>comments@macpac.gov</t>
    </r>
    <r>
      <rPr>
        <sz val="9"/>
        <color theme="1"/>
        <rFont val="Roboto Regular"/>
      </rPr>
      <t xml:space="preserve"> to report errors or changes.</t>
    </r>
  </si>
  <si>
    <r>
      <rPr>
        <sz val="9"/>
        <color theme="1"/>
        <rFont val="Roboto Black"/>
      </rPr>
      <t xml:space="preserve">Notes: </t>
    </r>
    <r>
      <rPr>
        <sz val="9"/>
        <color theme="1"/>
        <rFont val="Roboto Regular"/>
      </rPr>
      <t xml:space="preserve">NA is not applicable. ICF/IID is Intermediate Care Facility for Individuals with Intellectual Disabilities. APD is Agency for Persons with Disabilities. FD is familial dysautonomia. SSA is Social Security Administration. CMAT is Children’s Multidisciplinary Assessment Team. TBI/SCI is traumatic brain and spinal cord injury. HIV/AIDS is Human Immunodeficiency Virus/Acquired Immune Deficiency Syndrome. HCBS is home- and community-based services. 
Source language is taken directly from waivers. Data collected by the Medicaid and CHIP Payment and Access Commission (MACPAC) between September 2019 and March 2020, from Section 1915(c) waiver applications found on Medicaid.gov. 
Please contact MACPAC at 202-350-2000 or </t>
    </r>
    <r>
      <rPr>
        <sz val="9"/>
        <color rgb="FF5CA1BE"/>
        <rFont val="Roboto Regular"/>
      </rPr>
      <t xml:space="preserve">comments@macpac.gov </t>
    </r>
    <r>
      <rPr>
        <sz val="9"/>
        <color theme="1"/>
        <rFont val="Roboto Regular"/>
      </rPr>
      <t>to report errors or changes.</t>
    </r>
  </si>
  <si>
    <r>
      <t xml:space="preserve">Notes: </t>
    </r>
    <r>
      <rPr>
        <sz val="9"/>
        <color theme="1"/>
        <rFont val="Roboto Regular"/>
      </rPr>
      <t>NA is not applicable. AHCCCS is Arizona Health Care Cost Containment System. ALTCS is Arizona Long Term Care System. ICF/IID is Intermediate Care Facility for Individuals with Intellectual Disabilities.
Source language is taken directly from waivers. Data collected by the Medicaid and CHIP Payment and Access Commission (MACPAC) between September 2019 and March 2020, from Section 1115 waiver applications found on Medicaid.gov. 
Please contact MACPAC at 202-350-2000 or</t>
    </r>
    <r>
      <rPr>
        <sz val="9"/>
        <color rgb="FF5CA1BE"/>
        <rFont val="Roboto Regular"/>
      </rPr>
      <t xml:space="preserve"> comments@macpac.gov</t>
    </r>
    <r>
      <rPr>
        <sz val="9"/>
        <color theme="1"/>
        <rFont val="Roboto Regular"/>
      </rPr>
      <t xml:space="preserve"> to report errors or changes.</t>
    </r>
  </si>
  <si>
    <r>
      <t xml:space="preserve">Notes: </t>
    </r>
    <r>
      <rPr>
        <sz val="9"/>
        <color theme="1"/>
        <rFont val="Roboto Regular"/>
      </rPr>
      <t xml:space="preserve">NA is not applicable. DCH is department of community health. DON-R is determination of need-revised. ADL is activites of daily living. IADL is instrumental activities of daily living. NOW is New Options Waiver. ICF/IID is Intermediate Care Facility for Individuals with Intellectual Disabilities. ASO is administrative services organization. COMP is Comprehensive Supports Waiver Program. ICWP is Independent Care Waiver Program. MMIS is Medicaid Management Information System. 
Source language is taken directly from waivers. Data collected by the Medicaid and CHIP Payment and Access Commission (MACPAC) between September 2019 and March 2020, from Section 1915(c) waiver applications found on Medicaid.gov. 
Please contact MACPAC at 202-350-2000 or </t>
    </r>
    <r>
      <rPr>
        <sz val="9"/>
        <color rgb="FF5CA1BE"/>
        <rFont val="Roboto Regular"/>
      </rPr>
      <t>comments@macpac.gov</t>
    </r>
    <r>
      <rPr>
        <sz val="9"/>
        <color theme="1"/>
        <rFont val="Roboto Regular"/>
      </rPr>
      <t xml:space="preserve"> to report errors or changes.</t>
    </r>
  </si>
  <si>
    <r>
      <t xml:space="preserve">Notes: </t>
    </r>
    <r>
      <rPr>
        <sz val="9"/>
        <color theme="1"/>
        <rFont val="Roboto Regular"/>
      </rPr>
      <t>NA is not applicable. HCB is home and community-based. I/DD is intellectual and developmental disabilities. ICF/IID is Intermediate Care Facility for Individuals with Intellectual Disabilities. PERS is personal emergency response system. CMS is Centers for Medicare &amp; Medicaid Services.
Source language is taken directly from waivers. Data collected by the Medicaid and CHIP Payment and Access Commission (MACPAC) between September 2019 and March 2020, from Section 1915(c) and Section 1115 waiver applications found on Medicaid.gov. 
Please contact MACPAC at 202-350-2000 or</t>
    </r>
    <r>
      <rPr>
        <sz val="9"/>
        <color rgb="FF5CA1BE"/>
        <rFont val="Roboto Regular"/>
      </rPr>
      <t xml:space="preserve"> comments@macpac.gov</t>
    </r>
    <r>
      <rPr>
        <sz val="9"/>
        <color theme="1"/>
        <rFont val="Roboto Regular"/>
      </rPr>
      <t xml:space="preserve"> to report errors or changes.</t>
    </r>
  </si>
  <si>
    <r>
      <t xml:space="preserve">Notes: </t>
    </r>
    <r>
      <rPr>
        <sz val="9"/>
        <color theme="1"/>
        <rFont val="Roboto Regular"/>
      </rPr>
      <t xml:space="preserve">NA is not applicable. ICF/IID is Intermediate Care Facility for Individuals with Intellectual Disabilities. SSI is supplemental security income.
Source language is taken directly from waivers. Data collected by the Medicaid and CHIP Payment and Access Commission (MACPAC) between September 2019 and March 2020, from Section 1915(c) waiver applications found on Medicaid.gov. 
Please contact MACPAC at 202-350-2000 or </t>
    </r>
    <r>
      <rPr>
        <sz val="9"/>
        <color rgb="FF5CA1BE"/>
        <rFont val="Roboto Regular"/>
      </rPr>
      <t>comments@macpac.gov</t>
    </r>
    <r>
      <rPr>
        <sz val="9"/>
        <color theme="1"/>
        <rFont val="Roboto Regular"/>
      </rPr>
      <t xml:space="preserve"> to report errors or changes.</t>
    </r>
  </si>
  <si>
    <r>
      <t xml:space="preserve">Notes: </t>
    </r>
    <r>
      <rPr>
        <sz val="9"/>
        <color theme="1"/>
        <rFont val="Roboto Regular"/>
      </rPr>
      <t xml:space="preserve">NA is not applicable. HCBS is home- and community-based services. DHS is Department of Human Services. PD is physical disability. HD is health and disability. ICF/IID is Intermediate Care Facility for Individuals with Intellectual Disabilities. CMH is Iowa's HCBS Children's Mental Health Waiver. ID is intellectual disabilities. MFP is Money Follows the Person. NF is nursing facility. CNRS is community-based neurobehavioral rehabilitation services.
Source language is taken directly from waivers. Data collected by the Medicaid and CHIP Payment and Access Commission (MACPAC) between September 2019 and March 2020, from Section 1915(c) waiver applications found on Medicaid.gov. 
Please contact MACPAC at 202-350-2000 or </t>
    </r>
    <r>
      <rPr>
        <sz val="9"/>
        <color rgb="FF5CA1BE"/>
        <rFont val="Roboto Regular"/>
      </rPr>
      <t xml:space="preserve">comments@macpac.gov </t>
    </r>
    <r>
      <rPr>
        <sz val="9"/>
        <color theme="1"/>
        <rFont val="Roboto Regular"/>
      </rPr>
      <t>to report errors or changes.</t>
    </r>
  </si>
  <si>
    <r>
      <t xml:space="preserve">Notes: </t>
    </r>
    <r>
      <rPr>
        <sz val="9"/>
        <color theme="1"/>
        <rFont val="Roboto Regular"/>
      </rPr>
      <t xml:space="preserve">NA is not applicable. ABI-N is the Acquired Brain Injury Non-Residential Habilitation Waiver. MFP is Money Follows the Person. HCBS is home- and community-based services. PD is physical disability. FE is frail elderly. FEI is functional eligibility instrument. KDHE is Kansas Department of Health and Environment. KDADS is Kansas Department for Aging and Disability Services. SED is serious emotional disturbance. ASD is Autism Spectrum Disorder. NOA is notice of action. 
Source language is taken directly from waivers. Data collected by the Medicaid and CHIP Payment and Access Commission (MACPAC) between September 2019 and March 2020, from Section 1915(c) and Section 1115 waiver applications found on Medicaid.gov. 
Please contact MACPAC at 202-350-2000 or </t>
    </r>
    <r>
      <rPr>
        <sz val="9"/>
        <color rgb="FF5CA1BE"/>
        <rFont val="Roboto Regular"/>
      </rPr>
      <t xml:space="preserve">comments@macpac.gov </t>
    </r>
    <r>
      <rPr>
        <sz val="9"/>
        <color theme="1"/>
        <rFont val="Roboto Regular"/>
      </rPr>
      <t>to report errors or changes.</t>
    </r>
  </si>
  <si>
    <r>
      <t xml:space="preserve">Notes: </t>
    </r>
    <r>
      <rPr>
        <sz val="9"/>
        <color theme="1"/>
        <rFont val="Roboto Regular"/>
      </rPr>
      <t xml:space="preserve">NA is not applicable.  ICF/IID is Intermediate Care Facility for Individuals with Intellectual Disabilities. ABI is Acquired Brain Injury. LTC is long term care. MFP is Money Follows the Person. 
Source language is taken directly from waivers. Data collected by the Medicaid and CHIP Payment and Access Commission (MACPAC) between September 2019 and March 2020, from Section 1915(c) waiver applications found on Medicaid.gov. 
Please contact MACPAC at 202-350-2000 or </t>
    </r>
    <r>
      <rPr>
        <sz val="9"/>
        <color rgb="FF5CA1BE"/>
        <rFont val="Roboto Regular"/>
      </rPr>
      <t>comments@macpac.gov</t>
    </r>
    <r>
      <rPr>
        <sz val="9"/>
        <color theme="1"/>
        <rFont val="Roboto Regular"/>
      </rPr>
      <t xml:space="preserve"> to report errors or changes.</t>
    </r>
  </si>
  <si>
    <r>
      <t xml:space="preserve">Notes: </t>
    </r>
    <r>
      <rPr>
        <sz val="9"/>
        <color theme="1"/>
        <rFont val="Roboto Regular"/>
      </rPr>
      <t xml:space="preserve">NA is not applicable. ICF/IID is Intermediate Care Facility for Individuals with Intellectual Disabilities. DHHS is Department of Health and Human Services. OFI is Office for Family Independence. OASD is Office of Aging &amp; Disability Services’. PERS is personal emergency response system. 
Source language is taken directly from waivers. Data collected by the Medicaid and CHIP Payment and Access Commission (MACPAC) between September 2019 and March 2020, from Section 1915(c) waiver applications found on Medicaid.gov. 
Please contact MACPAC at 202-350-2000 or </t>
    </r>
    <r>
      <rPr>
        <sz val="9"/>
        <color rgb="FF5CA1BE"/>
        <rFont val="Roboto Regular"/>
      </rPr>
      <t>comments@macpac.gov</t>
    </r>
    <r>
      <rPr>
        <sz val="9"/>
        <color theme="1"/>
        <rFont val="Roboto Regular"/>
      </rPr>
      <t xml:space="preserve"> to report errors or changes.</t>
    </r>
  </si>
  <si>
    <r>
      <t xml:space="preserve">Notes: </t>
    </r>
    <r>
      <rPr>
        <sz val="9"/>
        <color theme="1"/>
        <rFont val="Roboto Regular"/>
      </rPr>
      <t xml:space="preserve">NA is not applicable. MW is model waiver. LOC is level of care. ICF/IID is Intermediate Care Facility for Individuals with Intellectual Disabilities. IFSP is Individual Family Service Plan. IEP is Individual Education Program. HCBOW is Home and Community Based Options Waiver. HCBS is home- and community-based services. PACE is Program of All-Inclusive Care for the Elderly. MDC is medical day care. COMAR is Code of Maryland Regulations. DDA is the Developmental Disabilities Administration. 
Source language is taken directly from waivers. Data collected by the Medicaid and CHIP Payment and Access Commission (MACPAC) between September 2019 and March 2020, from Section 1915(c) waiver applications found on Medicaid.gov. 
Please contact MACPAC at 202-350-2000 or </t>
    </r>
    <r>
      <rPr>
        <sz val="9"/>
        <color rgb="FF5CA1BE"/>
        <rFont val="Roboto Regular"/>
      </rPr>
      <t>comments@macpac.gov</t>
    </r>
    <r>
      <rPr>
        <sz val="9"/>
        <color theme="1"/>
        <rFont val="Roboto Regular"/>
      </rPr>
      <t xml:space="preserve"> to report errors or changes.</t>
    </r>
  </si>
  <si>
    <r>
      <t xml:space="preserve">Notes: </t>
    </r>
    <r>
      <rPr>
        <sz val="9"/>
        <color theme="1"/>
        <rFont val="Roboto Regular"/>
      </rPr>
      <t xml:space="preserve">NA is not applicable. HIV/AIDS is Human Immunodeficiency Virus/Acquired Immune Deficiency Syndrome. ICF/IID is Intermediate Care Facility for Individuals with Intellectual Disabilities. MOCDD is Missouri Children with Developmental Disabilities  Waiver. UR is utilization review. TCM is targeted case management. PfH is Partnership for Hope. VR is vocational rehabilitation. DD is developmental disability.
Source language is taken directly from waivers. Data collected by the Medicaid and CHIP Payment and Access Commission (MACPAC) between September 2019 and March 2020, from Section 1915(c) waiver applications found on Medicaid.gov. 
Please contact MACPAC at 202-350-2000 or </t>
    </r>
    <r>
      <rPr>
        <sz val="9"/>
        <color rgb="FF5CA1BE"/>
        <rFont val="Roboto Regular"/>
      </rPr>
      <t xml:space="preserve">comments@macpac.gov </t>
    </r>
    <r>
      <rPr>
        <sz val="9"/>
        <color theme="1"/>
        <rFont val="Roboto Regular"/>
      </rPr>
      <t>to report errors or changes.</t>
    </r>
  </si>
  <si>
    <r>
      <t xml:space="preserve">Notes: </t>
    </r>
    <r>
      <rPr>
        <sz val="9"/>
        <color theme="1"/>
        <rFont val="Roboto Regular"/>
      </rPr>
      <t xml:space="preserve">NA is not applicable. NF is nursing facility. ICF/IID is Intermediate Care Facility for Individuals with Intellectual Disabilities. DD is developmental disabilities. PERS is personal emergency response system.
Source language is taken directly from waivers. Data collected by the Medicaid and CHIP Payment and Access Commission (MACPAC) between September 2019 and March 2020, from Section 1915(c) waiver applications found on Medicaid.gov. 
Please contact MACPAC at 202-350-2000 or </t>
    </r>
    <r>
      <rPr>
        <sz val="9"/>
        <color rgb="FF5CA1BE"/>
        <rFont val="Roboto Regular"/>
      </rPr>
      <t xml:space="preserve">comments@macpac.gov </t>
    </r>
    <r>
      <rPr>
        <sz val="9"/>
        <color theme="1"/>
        <rFont val="Roboto Regular"/>
      </rPr>
      <t>to report errors or changes.</t>
    </r>
  </si>
  <si>
    <r>
      <t xml:space="preserve">Notes: </t>
    </r>
    <r>
      <rPr>
        <sz val="9"/>
        <color theme="1"/>
        <rFont val="Roboto Regular"/>
      </rPr>
      <t xml:space="preserve">NA is not applicable. ICF/IID is Intermediate Care Facility for Individuals with Intellectual Disabilities. BDS is Bureau of Developmental Services. DD is developmental disability. 
Source language is taken directly from waivers. Data collected by the Medicaid and CHIP Payment and Access Commission (MACPAC) between September 2019 and March 2020, from Section 1915(c) waiver applications found on Medicaid.gov. 
Please contact MACPAC at 202-350-2000 or </t>
    </r>
    <r>
      <rPr>
        <sz val="9"/>
        <color rgb="FF5CA1BE"/>
        <rFont val="Roboto Regular"/>
      </rPr>
      <t>comments@macpac.gov</t>
    </r>
    <r>
      <rPr>
        <sz val="9"/>
        <color theme="1"/>
        <rFont val="Roboto Regular"/>
      </rPr>
      <t xml:space="preserve"> to report errors or changes.</t>
    </r>
  </si>
  <si>
    <r>
      <t xml:space="preserve">Notes: </t>
    </r>
    <r>
      <rPr>
        <sz val="9"/>
        <color theme="1"/>
        <rFont val="Roboto Regular"/>
      </rPr>
      <t xml:space="preserve">NA is not applicable. ICF/IID is Intermediate Care Facility for Individuals with Intellectual Disabilities. DDD is Division of Developmental Disabilities. PERS is personal emergency response system. MLTSS is Managed Long Term Services and Supports. CCP is Community Care Program. CSSP is Children’s Support Services Program. SED is serious emotional disturbance. I/DD is intellectual/developmental disabilities. IDD/OOS is Intellectual Developmental Disability Program for Out of State New Jersey Residents. ASD is Autism Spectrum Disorder. CMS is Centers for Medicare &amp; Medicaid Services. 
Source language is taken directly from waivers. Data collected by the Medicaid and CHIP Payment and Access Commission (MACPAC) between September 2019 and March 2020, from Section 1915(c) and Section 1115 waiver applications found on Medicaid.gov. 
Please contact MACPAC at 202-350-2000 or </t>
    </r>
    <r>
      <rPr>
        <sz val="9"/>
        <color rgb="FF5CA1BE"/>
        <rFont val="Roboto Regular"/>
      </rPr>
      <t>comments@macpac.gov</t>
    </r>
    <r>
      <rPr>
        <sz val="9"/>
        <color theme="1"/>
        <rFont val="Roboto Regular"/>
      </rPr>
      <t xml:space="preserve"> to report errors or changes.</t>
    </r>
  </si>
  <si>
    <r>
      <t xml:space="preserve">Notes: </t>
    </r>
    <r>
      <rPr>
        <sz val="9"/>
        <color theme="1"/>
        <rFont val="Roboto Regular"/>
      </rPr>
      <t xml:space="preserve">NA is not applicable. ICF/IID is Intermediate Care Facility for Individuals with Intellectual Disabilities. HCBS is home and community-based services. DDSD is Developmental Disabilties and Supports Division. DOH is Department of Health. MFW is Medically Fragile Waiver. LOC is level of care. TPA is third party assessor. ISD is Income Support Division office.  
Source language is taken directly from waivers. Data collected by the Medicaid and CHIP Payment and Access Commission (MACPAC) between September 2019 and March 2020, from Section 1915(c) and Section 1115 waiver applications found on Medicaid.gov. 
Please contact MACPAC at 202-350-2000 or </t>
    </r>
    <r>
      <rPr>
        <sz val="9"/>
        <color rgb="FF5CA1BE"/>
        <rFont val="Roboto Regular"/>
      </rPr>
      <t>comments@macpac.gov</t>
    </r>
    <r>
      <rPr>
        <sz val="9"/>
        <color theme="1"/>
        <rFont val="Roboto Regular"/>
      </rPr>
      <t xml:space="preserve"> to report errors or changes.</t>
    </r>
  </si>
  <si>
    <r>
      <t xml:space="preserve">Notes: </t>
    </r>
    <r>
      <rPr>
        <sz val="9"/>
        <color theme="1"/>
        <rFont val="Roboto Regular"/>
      </rPr>
      <t xml:space="preserve">NA is not applicable. ICF/IID is Intermediate Care Facility for Individuals with Intellectual Disabilities. OMH is Office of Mental Health. OCFS is Office of Children and Families. SED is serious emotional disturbance. B2H is Bridges to Health. MF is medically fragile. DD is developmental disability. HCBS is home and community-based services. NYSDOH is New York State Department of Health. RRDC is Regional Resource Development Center. LHCSA is Licensed Home Care Service Agencies. LDSS is Local District Office for Social Services. TBI is Traumatic Brain Injury. NFLOC is nursing facility level of care. UAS-NY is Uniform Assessment System-NY. SC is Service Coordinator. NOD is Notice of Decision. ISP is Initial Service Plan. OPWDD is the Office for People with Developmental Disabilities. CMS is the Centers for Medicare &amp; Medicaid Services. NHTD is Nursing Home Transition and Diversion waiver. 
Source language is taken directly from waivers. Data collected by the Medicaid and CHIP Payment and Access Commission (MACPAC) between September 2019 and March 2020, from Section 1915(c) and Section 1115 waiver applications found on Medicaid.gov. 
Please contact MACPAC at 202-350-2000 or </t>
    </r>
    <r>
      <rPr>
        <sz val="9"/>
        <color rgb="FF5CA1BE"/>
        <rFont val="Roboto Regular"/>
      </rPr>
      <t xml:space="preserve">comments@macpac.gov </t>
    </r>
    <r>
      <rPr>
        <sz val="9"/>
        <color theme="1"/>
        <rFont val="Roboto Regular"/>
      </rPr>
      <t>to report errors or changes.</t>
    </r>
  </si>
  <si>
    <r>
      <t xml:space="preserve">Notes: </t>
    </r>
    <r>
      <rPr>
        <sz val="9"/>
        <color theme="1"/>
        <rFont val="Roboto Regular"/>
      </rPr>
      <t xml:space="preserve">NA is not applicable. CMS is Centers for Medicare &amp; Medicaid Services. ASD is Autism Spectrum Disorder. ICF/IID is Intermediate Care Facility for Individuals with Intellectual Disabilities. 
Source language is taken directly from waivers. Data collected by the Medicaid and CHIP Payment and Access Commission (MACPAC) between September 2019 and March 2020, from Section 1915(c) waiver applications found on Medicaid.gov. 
Please contact MACPAC at 202-350-2000 or </t>
    </r>
    <r>
      <rPr>
        <sz val="9"/>
        <color rgb="FF5CA1BE"/>
        <rFont val="Roboto Regular"/>
      </rPr>
      <t xml:space="preserve">comments@macpac.gov </t>
    </r>
    <r>
      <rPr>
        <sz val="9"/>
        <color theme="1"/>
        <rFont val="Roboto Regular"/>
      </rPr>
      <t>to report errors or changes.</t>
    </r>
  </si>
  <si>
    <r>
      <t xml:space="preserve">Notes: </t>
    </r>
    <r>
      <rPr>
        <sz val="9"/>
        <color theme="1"/>
        <rFont val="Roboto Regular"/>
      </rPr>
      <t xml:space="preserve">NA is not applicable. HOME Choice is the Helping Ohioans Move, Expanding Choice program. ICF/IID is Intermediate Care Facility for Individuals with Intellectual Disabilities. IO is individual options. ORS is Ohio Revised Code. OAC is Ohio Administrative Code. DODD is Department of Developmental Disabilities. SELF is Self Empowered Life Funding waiver. ICDS is Integrated Care Delivery System. LOC is level of care.
Source language is taken directly from waivers. Data collected by the Medicaid and CHIP Payment and Access Commission (MACPAC) between September 2019 and March 2020, from Section 1915(c) waiver applications found on Medicaid.gov. 
Please contact MACPAC at 202-350-2000 or </t>
    </r>
    <r>
      <rPr>
        <sz val="9"/>
        <color rgb="FF5CA1BE"/>
        <rFont val="Roboto Regular"/>
      </rPr>
      <t>comments@macpac.gov</t>
    </r>
    <r>
      <rPr>
        <sz val="9"/>
        <color theme="1"/>
        <rFont val="Roboto Regular"/>
      </rPr>
      <t xml:space="preserve"> to report errors or changes.</t>
    </r>
  </si>
  <si>
    <r>
      <t xml:space="preserve">Notes: </t>
    </r>
    <r>
      <rPr>
        <sz val="9"/>
        <color theme="1"/>
        <rFont val="Roboto Regular"/>
      </rPr>
      <t xml:space="preserve">NA is not applicable. ICF/IID is Intermediate Care Facility for Individuals with Intellectual Disabilities. IHSW-A is In-Home Supports Waiver for Adults. HCBS is home- and community-based services.
Source language is taken directly from waivers. Data collected by the Medicaid and CHIP Payment and Access Commission (MACPAC) between September 2019 and March 2020, from Section 1915(c) waiver applications found on Medicaid.gov. 
Please contact MACPAC at 202-350-2000 or </t>
    </r>
    <r>
      <rPr>
        <sz val="9"/>
        <color rgb="FF5CA1BE"/>
        <rFont val="Roboto Regular"/>
      </rPr>
      <t>comments@macpac.gov</t>
    </r>
    <r>
      <rPr>
        <sz val="9"/>
        <color theme="1"/>
        <rFont val="Roboto Regular"/>
      </rPr>
      <t xml:space="preserve"> to report errors or changes.</t>
    </r>
  </si>
  <si>
    <r>
      <t xml:space="preserve">Notes: </t>
    </r>
    <r>
      <rPr>
        <sz val="9"/>
        <color theme="1"/>
        <rFont val="Roboto Regular"/>
      </rPr>
      <t xml:space="preserve">NA is not applicable. MICW is Medically Involved Children's Waiver. NF is nursing facility. LOC is level of care. HCBS is home- and community-based services. ICF/IID is Intermediate Care Facility for Individuals with Intellectual Disabilities. MFW is Medically Fragile Waiver. MFCU is Medically Fragile Children's Unit. ODDS is Office of Developmental Disability Services. DHS is Department of Human Services. CAPS is Client Assessment and Planning System. ADL is activities of daily living. IADL is instrumental activities of daily living. 
Source language is taken directly from waivers. Data collected by the Medicaid and CHIP Payment and Access Commission (MACPAC) between September 2019 and March 2020, from Section 1915(c) waiver applications found on Medicaid.gov. 
Please contact MACPAC at 202-350-2000 or </t>
    </r>
    <r>
      <rPr>
        <sz val="9"/>
        <color rgb="FF5CA1BE"/>
        <rFont val="Roboto Regular"/>
      </rPr>
      <t xml:space="preserve">comments@macpac.gov </t>
    </r>
    <r>
      <rPr>
        <sz val="9"/>
        <color theme="1"/>
        <rFont val="Roboto Regular"/>
      </rPr>
      <t>to report errors or changes.</t>
    </r>
  </si>
  <si>
    <r>
      <t xml:space="preserve">Notes: </t>
    </r>
    <r>
      <rPr>
        <sz val="9"/>
        <color theme="1"/>
        <rFont val="Roboto Regular"/>
      </rPr>
      <t xml:space="preserve">NA is not applicable. ABD is aged, blind or disabled. HCBS is home- and community-based services. CSLA is community-based supported living arrangements. PERS is personal emergency response system. 
Source language is taken directly from waivers. Data collected by the Medicaid and CHIP Payment and Access Commission (MACPAC) between September 2019 and March 2020, from Section 1115 waiver applications found on Medicaid.gov. 
Please contact MACPAC at 202-350-2000 or </t>
    </r>
    <r>
      <rPr>
        <sz val="9"/>
        <color rgb="FF5CA1BE"/>
        <rFont val="Roboto Regular"/>
      </rPr>
      <t>comments@macpac.gov</t>
    </r>
    <r>
      <rPr>
        <sz val="9"/>
        <color theme="1"/>
        <rFont val="Roboto Regular"/>
      </rPr>
      <t xml:space="preserve"> to report errors or changes.</t>
    </r>
  </si>
  <si>
    <r>
      <t xml:space="preserve">Notes: </t>
    </r>
    <r>
      <rPr>
        <sz val="9"/>
        <color theme="1"/>
        <rFont val="Roboto Regular"/>
      </rPr>
      <t xml:space="preserve">NA is not applicable. CS is Community Supports Waiver. ICF/IID is Intermediate Care Facility for Individuals with Intellectual Disabilities. HASCI is Head and Spinal Cord Injury Waiver. ID/RD is Intellectually Disabled and Related Disabilities Waiver. MAO is Medical Assistance Only. HIV/AIDS is Human Immunodeficiency Virus/Acquired Immune Deficiency Syndrome. SCDHHS is South Carolina Department of Health and Human Services, the South Carolina Medicaid agency. HCBS is home- and community-based services. PERS is personal emergency response system.
Source language is taken directly from waivers. Data collected by the Medicaid and CHIP Payment and Access Commission (MACPAC) between September 2019 and March 2020, from Section 1915(c) waiver applications found on Medicaid.gov. 
Please contact MACPAC at 202-350-2000 or </t>
    </r>
    <r>
      <rPr>
        <sz val="9"/>
        <color rgb="FF5CA1BE"/>
        <rFont val="Roboto Regular"/>
      </rPr>
      <t>comments@macpac.gov</t>
    </r>
    <r>
      <rPr>
        <sz val="9"/>
        <color theme="1"/>
        <rFont val="Roboto Regular"/>
      </rPr>
      <t xml:space="preserve"> to report errors or changes.</t>
    </r>
  </si>
  <si>
    <r>
      <t xml:space="preserve">Notes: </t>
    </r>
    <r>
      <rPr>
        <sz val="9"/>
        <color theme="1"/>
        <rFont val="Roboto Regular"/>
      </rPr>
      <t xml:space="preserve">NA is not applicable. ARSD is Administrative Rules of South Dakota. LTSS is long-term services and supports. ICF/IID is Intermediate Care Facility for Individuals with Intellectual Disabilities. DHS/DDD is the Department of Human Services, Division of Developmental Disabilities.
Source language is taken directly from waivers. Data collected by the Medicaid and CHIP Payment and Access Commission (MACPAC) between September 2019 and March 2020, from Section 1915(c) waiver applications found on Medicaid.gov. 
Please contact MACPAC at 202-350-2000 or </t>
    </r>
    <r>
      <rPr>
        <sz val="9"/>
        <color rgb="FF5CA1BE"/>
        <rFont val="Roboto Regular"/>
      </rPr>
      <t>comments@macpac.gov</t>
    </r>
    <r>
      <rPr>
        <sz val="9"/>
        <color theme="1"/>
        <rFont val="Roboto Regular"/>
      </rPr>
      <t xml:space="preserve"> to report errors or changes.</t>
    </r>
  </si>
  <si>
    <r>
      <t xml:space="preserve">Notes: </t>
    </r>
    <r>
      <rPr>
        <sz val="9"/>
        <color theme="1"/>
        <rFont val="Roboto Regular"/>
      </rPr>
      <t xml:space="preserve">NA is not applicable. Bi-PAP is Bi-level Positive Airway Pressure. C-PAP is Continuous Positive Airway Pressure. CSHCN is the Bureau of Children with Special Health Care Needs. SMA is state Medicaid agency. NCW is New Choices Waiver. IMD is institution for mental disease. ICF/IID is Intermediate Care Facility for Individuals with Intellectual Disabilities. DAAS is Division of Aging and Adult Services. DIS is Demographic Intake and Screening. ADLs is activities of daily living. IADLs is instrumental activities of daily living. NF is Nursing Facility. PD is the Physical Disabilities Waiver. USTEPS is Utah Systems for Tracking Eligibility, Planning and Services. PERS is personal emergency response system.
Source language is taken directly from waivers. Data collected by the Medicaid and CHIP Payment and Access Commission (MACPAC) between September 2019 and March 2020, from Section 1915(c) waiver applications found on Medicaid.gov. 
Please contact MACPAC at 202-350-2000 or </t>
    </r>
    <r>
      <rPr>
        <sz val="9"/>
        <color rgb="FF5CA1BE"/>
        <rFont val="Roboto Regular"/>
      </rPr>
      <t>comments@macpac.gov</t>
    </r>
    <r>
      <rPr>
        <sz val="9"/>
        <color theme="1"/>
        <rFont val="Roboto Regular"/>
      </rPr>
      <t xml:space="preserve"> to report errors or changes.</t>
    </r>
  </si>
  <si>
    <r>
      <t xml:space="preserve">Notes: </t>
    </r>
    <r>
      <rPr>
        <sz val="9"/>
        <color theme="1"/>
        <rFont val="Roboto Regular"/>
      </rPr>
      <t xml:space="preserve">NA is not applicable. ICF/IID is Intermediate Care Facility for Individuals with Intellectual Disabilities. DMAS is Department of Medical Assistance Services. DD is developmental disability. EPSDT is Early and Periodic Screening, Diagnostic and Treatment. PERS is personal emergency response system. 
Source language is taken directly from waivers. Data collected by the Medicaid and CHIP Payment and Access Commission (MACPAC) between September 2019 and March 2020, from Section 1915(c) waiver applications found on Medicaid.gov. 
Please contact MACPAC at 202-350-2000 or </t>
    </r>
    <r>
      <rPr>
        <sz val="9"/>
        <color rgb="FF5CA1BE"/>
        <rFont val="Roboto Regular"/>
      </rPr>
      <t>comments@macpac.gov</t>
    </r>
    <r>
      <rPr>
        <sz val="9"/>
        <color theme="1"/>
        <rFont val="Roboto Regular"/>
      </rPr>
      <t xml:space="preserve"> to report errors or changes.</t>
    </r>
  </si>
  <si>
    <r>
      <t xml:space="preserve">Notes: </t>
    </r>
    <r>
      <rPr>
        <sz val="9"/>
        <color theme="1"/>
        <rFont val="Roboto Regular"/>
      </rPr>
      <t xml:space="preserve">NA is not applicable. ICF/IID is Intermediate Care Facility for Individuals with Intellectual Disabilities. DDA is Developmental Disabilities Administration. CPS is Child Protective Services. CWS is Child Welfare Services. HCBS is home- and community-based services. 
Source language is taken directly from waivers. Data collected by the Medicaid and CHIP Payment and Access Commission (MACPAC) between September 2019 and March 2020, from Section 1915(c) and Section 1115 waiver applications found on Medicaid.gov. 
Please contact MACPAC at 202-350-2000 or </t>
    </r>
    <r>
      <rPr>
        <sz val="9"/>
        <color rgb="FF5CA1BE"/>
        <rFont val="Roboto Regular"/>
      </rPr>
      <t>comments@macpac.gov</t>
    </r>
    <r>
      <rPr>
        <sz val="9"/>
        <color theme="1"/>
        <rFont val="Roboto Regular"/>
      </rPr>
      <t xml:space="preserve"> to report errors or changes.</t>
    </r>
  </si>
  <si>
    <r>
      <t xml:space="preserve">Notes: </t>
    </r>
    <r>
      <rPr>
        <sz val="9"/>
        <color theme="1"/>
        <rFont val="Roboto Regular"/>
      </rPr>
      <t xml:space="preserve">NA is not applicable. ADW is Aged and Disabled Waiver. MFP is Money Follows the Person. ICF/IID is Intermediate Care Facility for Individuals with Intellectual Disabilities. MEL is managed enrollment list. TMH is Take Me Home. TBI is Traumatic Brain Injury.
Source language is taken directly from waivers. Data collected by the Medicaid and CHIP Payment and Access Commission (MACPAC) between September 2019 and March 2020, from Section 1915(c) waiver applications found on Medicaid.gov. 
Please contact MACPAC at 202-350-2000 or </t>
    </r>
    <r>
      <rPr>
        <sz val="9"/>
        <color rgb="FF5CA1BE"/>
        <rFont val="Roboto Regular"/>
      </rPr>
      <t xml:space="preserve">comments@macpac.gov </t>
    </r>
    <r>
      <rPr>
        <sz val="9"/>
        <color theme="1"/>
        <rFont val="Roboto Regular"/>
      </rPr>
      <t>to report errors or changes.</t>
    </r>
  </si>
  <si>
    <r>
      <t xml:space="preserve">Notes: </t>
    </r>
    <r>
      <rPr>
        <sz val="9"/>
        <color theme="1"/>
        <rFont val="Roboto Regular"/>
      </rPr>
      <t xml:space="preserve">NA is not applicable. ICF/IID is Intermediate Care Facility for Individuals with Intellectual Disabilities. CLTS is Children's Long-Term Support Waiver. PPS is Program Participation System. CWA is county waiver agency. ISP is Individual Service Plan. CMS is Centers for Medicare &amp; Medicaid Services. SPA is state plan amendment. IRIS is Include, Respect, I Self-Direct. ADRC is Aging and Disability Resource Centers. PERS is personal emergency response system.
Source language is taken directly from waivers. Data collected by the Medicaid and CHIP Payment and Access Commission (MACPAC) between September 2019 and March 2020, from Section 1915(c) waiver applications found on Medicaid.gov. 
Please contact MACPAC at 202-350-2000 or </t>
    </r>
    <r>
      <rPr>
        <sz val="9"/>
        <color rgb="FF5CA1BE"/>
        <rFont val="Roboto Regular"/>
      </rPr>
      <t>comments@macpac.gov</t>
    </r>
    <r>
      <rPr>
        <sz val="9"/>
        <color theme="1"/>
        <rFont val="Roboto Regular"/>
      </rPr>
      <t xml:space="preserve"> to report errors or changes.</t>
    </r>
  </si>
  <si>
    <r>
      <t xml:space="preserve">Notes: </t>
    </r>
    <r>
      <rPr>
        <sz val="9"/>
        <color theme="1"/>
        <rFont val="Roboto Regular"/>
      </rPr>
      <t xml:space="preserve">NA is not applicable. ADL’s is activities of daily living. IADL’s is instrumental activities of daily living. EMWS is Electronic Medicaid Waiver System. ICF/IID is Intermediate Care Facility for Individuals with Intellectual Disabilities. BHD is Behavioral Health Division. ECC is Extraordinary Care Committee. 
Source language is taken directly from waivers. Data collected by the Medicaid and CHIP Payment and Access Commission (MACPAC) between September 2019 and March 2020, from Section 1915(c) waiver applications found on Medicaid.gov. 
Please contact MACPAC at 202-350-2000 or </t>
    </r>
    <r>
      <rPr>
        <sz val="9"/>
        <color rgb="FF5CA1BE"/>
        <rFont val="Roboto Regular"/>
      </rPr>
      <t>comments@macpac.gov</t>
    </r>
    <r>
      <rPr>
        <sz val="9"/>
        <color theme="1"/>
        <rFont val="Roboto Regular"/>
      </rPr>
      <t xml:space="preserve"> to report errors or changes.</t>
    </r>
  </si>
  <si>
    <t>Waiver eligibility criteria are: 1) a District of Columbia resident currently receiving services from DDS/DDA; 2) a Medicaid recipient with income up to 300% of SSI; and 3) a Medicaid recipient who meets an ICF/IDD level of care criteria. Additionally, DDS/DDA will prioritize entrance into the waiver in the following manner: priority for available waiver slots are restricted to any individual who has no family or other natural support system to meet his/her assessed need for twenty-four (24) hour residential support; and, any individual found to be a Ward of the District of Columbia who has aged out of the  DC Child and Family Services Agency (CFSA) who has been in an out-of-home placement and for whom returning to a parental/natural home is not an option.  Individuals in emergency situations who meet the criteria for enrollment are then considered for enrollment. Emergency is defined by DDS as an individual that has an Emergency Need for enrollment in the DDA HCBS waiver because the health, safety or welfare of the individual or others is in imminent danger and the situation cannot be resolved absent the provision of such services available from the waiver program.  Criteria include: clear evidence of abuse, neglect, or exploitation; the death of the individual's primary caregiver and lack of alternative primary caregiver; the individual is homeless, which is defined as living in a public or private place not designed for, or ordinarily used as, a regular sleeping accommodation for human beings; or a shelter, including a severe weather shelter, a low barrier shelter, or a temporary shelter.   
An eligible person determined to have an Emergency Need for Waiver services, will be assigned priority for receiving such services over those determined to have an urgent or non-urgent need.  An eligible individual is considered to have an urgent need for enrollment in the DDA HCBS waiver if he or she is determined to be at significant risk of having their basic human needs go unmet. An eligible person determined to have a non-urgent need for waiver services will be assigned priority for receiving such services based on whether all other emergency and urgent prioritized needs have been met, whether there is available enrollment space in the waiver, and the availability of local resources.
Each eligible person placed on the waiting list for waiver services will be reviewed based on the date of a completed application and a uniformed set of priority of needs criteria, identified as having an Emergency, Urgent or Non-Urgent need for HCBS IDD waiver services; and will receive services based on these priority rankings. Based on the waiver requirements and the availability of resources, eligible persons on the waiting list will be removed from the waiting list and will begin to receive waiver services in the following priority order:  
1. An eligible person determined to have an Emergency need for HCBS IDD waiver services will receive services before all others; 
2. An eligible person determined to have an Urgent need for HCBS IDD waiver services will qualify to receive services once all identified emergency needs have been met; there is an available enrollment slot in the waiver; and, sufficient resources are available; and, 
3. An eligible person determined to have a Non-urgent need for  HCBS IDD waiver services will qualify to receive services when all other prioritized needs have been met; there is an available enrollment slot in the waiver; and, sufficient resources are available. DDS will attach links to the current regulations, policies and procedures.
Further detail on the objective criteria and processes that would be used to ensure consistent selection are detailed in the District’s Waiting List regulations and policy and procedures.  Please note that the District has never had a Waiting List and, with the newly approved slots amendment, do not project that one will occur.  The Waiting List regulations are available on-line at:  http://www.dcregs.dc.gov/Gateway/FinalAdoptionHome.aspx?RuleVersionID=4565904.  63 DCR 6620 (April 29, 2016).  The DDS Waiting List policy and procedures are available at: https://dds.dc.gov/book/hcbs-idd-waiver-waiting-list/waiting-list-hcbs-idd-waiver-policy.</t>
  </si>
  <si>
    <r>
      <t xml:space="preserve">Notes: </t>
    </r>
    <r>
      <rPr>
        <sz val="9"/>
        <color theme="1"/>
        <rFont val="Roboto Regular"/>
      </rPr>
      <t>NA is not applicable. HCBS is home- and community-based services. TBI is traumatic brain injury. I/DD is intellectual and developmental disabilities. ICF/IID is Intermediate Care Facility for Individuals with Intellectual Disabilities.
* Indicates the cell was revised based on state feedback. 
Source language is taken directly from waivers. Data collected by the Medicaid and CHIP Payment and Access Commission (MACPAC) between September 2019 and March 2020, from Section 1915(c) waiver applications found on Medicaid.gov. 
Please contact MACPAC at 202-350-2000 or</t>
    </r>
    <r>
      <rPr>
        <sz val="9"/>
        <color rgb="FF5CA1BE"/>
        <rFont val="Roboto Regular"/>
      </rPr>
      <t xml:space="preserve"> comments@macpac.gov</t>
    </r>
    <r>
      <rPr>
        <sz val="9"/>
        <color theme="1"/>
        <rFont val="Roboto Regular"/>
      </rPr>
      <t xml:space="preserve"> to report errors or changes.</t>
    </r>
  </si>
  <si>
    <r>
      <t xml:space="preserve">Notes: </t>
    </r>
    <r>
      <rPr>
        <sz val="9"/>
        <color theme="1"/>
        <rFont val="Roboto Regular"/>
      </rPr>
      <t xml:space="preserve">NA is not applicable. ADHC is adult day health care. LDH is Louisiana Department of Health. RFSR is request for services registry. APS is Adult Protective Services. ROW is Residential Options Waiver. ICF/IID is Intermediate Care Facility for Individuals with Intellectual Disabilities. OCDD is Office for Citizens with Developmental Disabilities. DD is developmental disability. OAAS is Office of Aging and Adult Services  CCW is Community Choices Wavier. CEA is cooperative endeavor agreement. CC refers to the Community Choices waiver. ALS is Amyotrophic Lateral Sclerosis. PACE is Program of All-inclusive Care for the Elderly. LT-PCS is long term - personal care services. MFP is Money Follows the Person. BHSF/MPSW is Bureau of Health Services Financing Medicaid Program Support and Waivers. NOW is New Opportunities Waiver. CSoC is Coordinated System of Care. SED is severely emotionally disturbed. OBH is Office of Behavioral Health. 
* Indicates the cell was revised based on state feedback. 
Source language is taken directly from waivers. Data collected by the Medicaid and CHIP Payment and Access Commission (MACPAC) between September 2019 and March 2020, from Section 1915(c) waiver applications found on Medicaid.gov. 
Please contact MACPAC at 202-350-2000 or </t>
    </r>
    <r>
      <rPr>
        <sz val="9"/>
        <color rgb="FF5CA1BE"/>
        <rFont val="Roboto Regular"/>
      </rPr>
      <t>comments@macpac.gov</t>
    </r>
    <r>
      <rPr>
        <sz val="9"/>
        <color theme="1"/>
        <rFont val="Roboto Regular"/>
      </rPr>
      <t xml:space="preserve"> to report errors or changes.</t>
    </r>
  </si>
  <si>
    <r>
      <t xml:space="preserve">Notes: </t>
    </r>
    <r>
      <rPr>
        <sz val="9"/>
        <color theme="1"/>
        <rFont val="Roboto Regular"/>
      </rPr>
      <t xml:space="preserve">NA is not applicable. ICF/IID is Intermediate Care Facility for Individuals with Intellectual Disabilities. AE is administrative entity. ODP is the Office of Developmental Programs. P/FDS is Person/Family Directed Support Waiver. NHT is nursing home transition. CHC is Community HealthChoices. HCBS is home and community-based services. OLTL is the Office of Long-Term Living. LIFE is Living Independence for the Elderly program. APS is adult protective services. PERS is personal emergency response system. 
* Indicates the cell was revised based on state feedback. 
Source language is taken directly from waivers. Data collected by the Medicaid and CHIP Payment and Access Commission (MACPAC) between September 2019 and March 2020, from Section 1915(c) waiver applications found on Medicaid.gov. 
Please contact MACPAC at 202-350-2000 or </t>
    </r>
    <r>
      <rPr>
        <sz val="9"/>
        <color rgb="FF5CA1BE"/>
        <rFont val="Roboto Regular"/>
      </rPr>
      <t>comments@macpac.gov</t>
    </r>
    <r>
      <rPr>
        <sz val="9"/>
        <color theme="1"/>
        <rFont val="Roboto Regular"/>
      </rPr>
      <t xml:space="preserve"> to report errors or changes.</t>
    </r>
  </si>
  <si>
    <r>
      <t xml:space="preserve">Sources: 
</t>
    </r>
    <r>
      <rPr>
        <sz val="9"/>
        <color theme="1"/>
        <rFont val="Roboto Regular"/>
      </rPr>
      <t xml:space="preserve">
Centers for Medicare &amp; Medicaid Services (CMS), U.S. Department of Health and Human Services. 2018a. Section 1915(c) of the Social Security Act Medicaid home- and community-based services waiver: Amendment to Alabama Community Transition Waiver (ACT Waiver) (0878.R01.00). October 1, 2018. Baltimore, MD: CMS.  </t>
    </r>
    <r>
      <rPr>
        <sz val="9"/>
        <color rgb="FF5CA1BE"/>
        <rFont val="Roboto Regular"/>
      </rPr>
      <t>https://www.medicaid.gov/medicaid/section-1115-demo/demonstration-and-waiver-list/?entry=8714</t>
    </r>
    <r>
      <rPr>
        <sz val="9"/>
        <color theme="1"/>
        <rFont val="Roboto Regular"/>
      </rPr>
      <t xml:space="preserve">.
Centers for Medicare &amp; Medicaid Services (CMS), U.S. Department of Health and Human Services. 2018b. Section 1915(c) of the Social Security Act Medicaid home- and community-based services waiver: Amendment toAlabama HCBS Living at Home Waiver for Persons with Intellectual Disabilities (LAH Waiver) (0391.R03.00). July 1, 2018. Baltimore, MD: CMS. </t>
    </r>
    <r>
      <rPr>
        <sz val="9"/>
        <color rgb="FF5CA1BE"/>
        <rFont val="Roboto Regular"/>
      </rPr>
      <t>https://www.medicaid.gov/medicaid/section-1115-demo/demonstration-and-waiver-list/?entry=8135</t>
    </r>
    <r>
      <rPr>
        <sz val="9"/>
        <color theme="1"/>
        <rFont val="Roboto Regular"/>
      </rPr>
      <t xml:space="preserve">.
Centers for Medicare &amp; Medicaid Services (CMS), U.S. Department of Health and Human Services. 2018c. Section 1915(c) of the Social Security Act Medicaid home- and community-based services waiver: Amendment to Alabama Home and Community -Based Waiver for the Elderly and Disabled Waiver (0068.R07.00). October 1, 2018. Baltimore, MD: CMS. </t>
    </r>
    <r>
      <rPr>
        <sz val="9"/>
        <color rgb="FF5CA1BE"/>
        <rFont val="Roboto Regular"/>
      </rPr>
      <t>https://www.medicaid.gov/medicaid/section-1115-demo/demonstration-and-waiver-list/?entry=8715</t>
    </r>
    <r>
      <rPr>
        <sz val="9"/>
        <color theme="1"/>
        <rFont val="Roboto Regular"/>
      </rPr>
      <t xml:space="preserve">.
Centers for Medicare &amp; Medicaid Services (CMS), U.S. Department of Health and Human Services. 2016. Section 1915(c) of the Social Security Act Medicaid home- and community-based services waiver: Technology Assisted Waiver-TA Waiver (0407.R03.00). February 22, 2016. Baltimore, MD: CMS. </t>
    </r>
    <r>
      <rPr>
        <sz val="9"/>
        <color rgb="FF5CA1BE"/>
        <rFont val="Roboto Regular"/>
      </rPr>
      <t>https://www.medicaid.gov/medicaid/section-1115-demo/demonstration-and-waiver-list/?entry=8136</t>
    </r>
    <r>
      <rPr>
        <sz val="9"/>
        <color theme="1"/>
        <rFont val="Roboto Regular"/>
      </rPr>
      <t>.
Centers for Medicare &amp; Medicaid Services (CMS), U.S. Department of Health and Human Services. 2015. Section 1915(c) of the Social Security Act Medicaid home- and community-based services waiver: SAIL Waiver (0241.R05.00). April 1, 2015. Baltimore, MD: CMS.</t>
    </r>
    <r>
      <rPr>
        <sz val="9"/>
        <color rgb="FF5CA1BE"/>
        <rFont val="Roboto Regular"/>
      </rPr>
      <t xml:space="preserve"> https://www.medicaid.gov/medicaid/section-1115-demo/demonstration-and-waiver-list/?entry=8134</t>
    </r>
    <r>
      <rPr>
        <sz val="9"/>
        <color theme="1"/>
        <rFont val="Roboto Regular"/>
      </rPr>
      <t xml:space="preserve">.
Centers for Medicare &amp; Medicaid Services (CMS), U.S. Department of Health and Human Services. 2014. Section 1915(c) of the Social Security Act Medicaid home- and community-based services waiver: Alabama Home and Community-Based Waiver for Persons with Intellectual Disabilities (ID Waiver) (0001.R07.00). October 1, 2014. Baltimore, MD: CMS. </t>
    </r>
    <r>
      <rPr>
        <sz val="9"/>
        <color rgb="FF5CA1BE"/>
        <rFont val="Roboto Regular"/>
      </rPr>
      <t>https://www.medicaid.gov/medicaid/section-1115-demo/demonstration-and-waiver-list/?entry=8133</t>
    </r>
    <r>
      <rPr>
        <sz val="9"/>
        <color theme="1"/>
        <rFont val="Roboto Regular"/>
      </rPr>
      <t>.</t>
    </r>
  </si>
  <si>
    <r>
      <t xml:space="preserve">Sources: 
</t>
    </r>
    <r>
      <rPr>
        <sz val="9"/>
        <color theme="1"/>
        <rFont val="Roboto Regular"/>
      </rPr>
      <t xml:space="preserve">
Centers for Medicare &amp; Medicaid Services (CMS), U.S. Department of Health and Human Services. 2019a. Section 1915(c) of the Social Security Act Medicaid home and community-based services waiver: Amendment to Adults with Physical and Developmental Disabilities (0262.R05.00). June 13, 2019. Baltimore, MD: CMS. </t>
    </r>
    <r>
      <rPr>
        <sz val="9"/>
        <color rgb="FF5CA1BE"/>
        <rFont val="Roboto Regular"/>
      </rPr>
      <t>https://www.medicaid.gov/medicaid/section-1115-demo/demonstration-and-waiver-list/?entry=8140</t>
    </r>
    <r>
      <rPr>
        <sz val="9"/>
        <color theme="1"/>
        <rFont val="Roboto Regular"/>
      </rPr>
      <t>.</t>
    </r>
    <r>
      <rPr>
        <b/>
        <sz val="9"/>
        <color theme="1"/>
        <rFont val="Roboto Regular"/>
      </rPr>
      <t xml:space="preserve">
</t>
    </r>
    <r>
      <rPr>
        <sz val="9"/>
        <color theme="1"/>
        <rFont val="Roboto Regular"/>
      </rPr>
      <t xml:space="preserve">Centers for Medicare &amp; Medicaid Services (CMS), U.S. Department of Health and Human Services. 2019b. Section 1915(c) of the Social Security Act Medicaid home- and community-based services waiver: Amendment to Alaskans Living Independently (0261.R05.00). June 13, 2019. Baltimore, MD: CMS. </t>
    </r>
    <r>
      <rPr>
        <sz val="9"/>
        <color rgb="FF5CA1BE"/>
        <rFont val="Roboto Regular"/>
      </rPr>
      <t>https://www.medicaid.gov/medicaid/section-1115-demo/demonstration-and-waiver-list/?entry=8139</t>
    </r>
    <r>
      <rPr>
        <sz val="9"/>
        <color theme="1"/>
        <rFont val="Roboto Regular"/>
      </rPr>
      <t xml:space="preserve">.
Centers for Medicare &amp; Medicaid Services (CMS), U.S. Department of Health and Human Services. 2019c. Section 1915(c) of the Social Security Act Medicaid home- and community-based services waiver: Amendment to Children with Complex Medical Conditions (0263.R05.00). June 13, 2019. Baltimore, MD: CMS. </t>
    </r>
    <r>
      <rPr>
        <sz val="9"/>
        <color rgb="FF5CA1BE"/>
        <rFont val="Roboto Regular"/>
      </rPr>
      <t>https://www.medicaid.gov/medicaid/section-1115-demo/demonstration-and-waiver-list/?entry=8141</t>
    </r>
    <r>
      <rPr>
        <sz val="9"/>
        <color theme="1"/>
        <rFont val="Roboto Regular"/>
      </rPr>
      <t xml:space="preserve">.
Centers for Medicare &amp; Medicaid Services (CMS), U.S. Department of Health and Human Services. 2019d. Section 1915(c) of the Social Security Act Medicaid home- and community-based services waiver: Amendment to Individualized Supports Waiver (1566.R00.00). June 13, 2019. Baltimore, MD: CMS. </t>
    </r>
    <r>
      <rPr>
        <sz val="9"/>
        <color rgb="FF5CA1BE"/>
        <rFont val="Roboto Regular"/>
      </rPr>
      <t>https://www.medicaid.gov/medicaid/section-1115-demo/demonstration-and-waiver-list/?entry=48568</t>
    </r>
    <r>
      <rPr>
        <sz val="9"/>
        <color theme="1"/>
        <rFont val="Roboto Regular"/>
      </rPr>
      <t xml:space="preserve">.
Centers for Medicare &amp; Medicaid Services (CMS), U.S. Department of Health and Human Services. 2019e. Section 1915(c) of the Social Security Act Medicaid home- and community-based services waiver: Amendment to People with Intellectual and DD (0260.R05.00). June 13, 2019. Baltimore, MD: CMS. </t>
    </r>
    <r>
      <rPr>
        <sz val="9"/>
        <color rgb="FF5CA1BE"/>
        <rFont val="Roboto Regular"/>
      </rPr>
      <t>https://www.medicaid.gov/medicaid/section-1115-demo/demonstration-and-waiver-list/?entry=12085</t>
    </r>
    <r>
      <rPr>
        <sz val="9"/>
        <color theme="1"/>
        <rFont val="Roboto Regular"/>
      </rPr>
      <t>.</t>
    </r>
  </si>
  <si>
    <r>
      <t xml:space="preserve">Sources: 
</t>
    </r>
    <r>
      <rPr>
        <sz val="9"/>
        <color theme="1"/>
        <rFont val="Roboto Regular"/>
      </rPr>
      <t xml:space="preserve">
Centers for Medicare &amp; Medicaid Services (CMS), U.S. Department of Health and Human Services. 2019a. Section 1915(c) of the Social Security Act Medicaid home- and community-based services waiver: Amendment to Community and Employment Support Waiver (0188.R05.00). March 1, 2019. Baltimore, MD: CMS. </t>
    </r>
    <r>
      <rPr>
        <sz val="9"/>
        <color rgb="FF5CA1BE"/>
        <rFont val="Roboto Regular"/>
      </rPr>
      <t>https://www.medicaid.gov/medicaid/section-1115-demo/demonstration-and-waiver-list/?entry=8149</t>
    </r>
    <r>
      <rPr>
        <sz val="9"/>
        <color theme="1"/>
        <rFont val="Roboto Regular"/>
      </rPr>
      <t>.
Centers for Medicare &amp; Medicaid Services (CMS), U.S. Department of Health and Human Services. 2019b. Section 1915(c) of the Social Security Act Medicaid home- and community-based services waiver: Amendment to ARChoices in Homecare (0195.R05.00). January 1, 2019. Baltimore, MD: CMS.</t>
    </r>
    <r>
      <rPr>
        <sz val="9"/>
        <color rgb="FF5CA1BE"/>
        <rFont val="Roboto Regular"/>
      </rPr>
      <t xml:space="preserve"> https://www.medicaid.gov/medicaid/section-1115-demo/demonstration-and-waiver-list/?entry=8148</t>
    </r>
    <r>
      <rPr>
        <sz val="9"/>
        <color theme="1"/>
        <rFont val="Roboto Regular"/>
      </rPr>
      <t xml:space="preserve">.
Centers for Medicare &amp; Medicaid Services (CMS), U.S. Department of Health and Human Services. 2019c. Section 1915(c) of the Social Security Act Medicaid home- and community-based services waiver: Amendment to Living Choices Assisted Living Waiver (0400.R03.00). January 1, 2019. Baltimore, MD: CMS. </t>
    </r>
    <r>
      <rPr>
        <sz val="9"/>
        <color rgb="FF5CA1BE"/>
        <rFont val="Roboto Regular"/>
      </rPr>
      <t>https://www.medicaid.gov/medicaid/section-1115-demo/demonstration-and-waiver-list/?entry=8153</t>
    </r>
    <r>
      <rPr>
        <sz val="9"/>
        <color theme="1"/>
        <rFont val="Roboto Regular"/>
      </rPr>
      <t xml:space="preserve">.
Centers for Medicare &amp; Medicaid Services (CMS), U.S. Department of Health and Human Services. 2017. Section 1915(c) of the Social Security Act Medicaid home- and community-based services waiver: Autism Waiver (0936.R01.00). December 7, 2017. Baltimore, MD: CMS. </t>
    </r>
    <r>
      <rPr>
        <sz val="9"/>
        <color rgb="FF5CA1BE"/>
        <rFont val="Roboto Regular"/>
      </rPr>
      <t>https://www.medicaid.gov/medicaid/section-1115-demo/demonstration-and-waiver-list/?entry=15980</t>
    </r>
    <r>
      <rPr>
        <sz val="9"/>
        <color theme="1"/>
        <rFont val="Roboto Regular"/>
      </rPr>
      <t>.</t>
    </r>
  </si>
  <si>
    <r>
      <t xml:space="preserve">Notes: </t>
    </r>
    <r>
      <rPr>
        <sz val="9"/>
        <color theme="1"/>
        <rFont val="Roboto Regular"/>
      </rPr>
      <t xml:space="preserve">NA is not applicable. DHS is Department of Human Services. MFP is Money Follows the Person. ICF/IID is Intermediate Care Facility for Individuals with Intellectual Disabilities. DDS is Division of Developmental Disabilities Services. DMS is Division of Medical Services. PERS is personal emergency response system. 
Source language is taken directly from waivers. Data collected by the Medicaid and CHIP Payment and Access Commission (MACPAC) between September 2019 and March 2020, from Section 1915(c) waiver applications found on Medicaid.gov. 
Please contact MACPAC at 202-350-2000 or </t>
    </r>
    <r>
      <rPr>
        <sz val="9"/>
        <color rgb="FF5CA1BE"/>
        <rFont val="Roboto Regular"/>
      </rPr>
      <t>comments@macpac.gov</t>
    </r>
    <r>
      <rPr>
        <sz val="9"/>
        <color theme="1"/>
        <rFont val="Roboto Regular"/>
      </rPr>
      <t xml:space="preserve"> to report errors or changes.</t>
    </r>
  </si>
  <si>
    <r>
      <t xml:space="preserve">Sources: </t>
    </r>
    <r>
      <rPr>
        <sz val="9"/>
        <color theme="1"/>
        <rFont val="Roboto Regular"/>
      </rPr>
      <t xml:space="preserve">
Centers for Medicare &amp; Medicaid Services (CMS), U.S. Department of Health and Human Services. 2019. Section 1115 of the Social Security Act Medicaid demonstration: California Medi-Cal 2020 Demonstration (11-W-00193/9). November 19, 2019. Baltimore, MD: CMS. </t>
    </r>
    <r>
      <rPr>
        <sz val="9"/>
        <color rgb="FF5CA1BE"/>
        <rFont val="Roboto Regular"/>
      </rPr>
      <t>https://www.medicaid.gov/medicaid/section-1115-demo/demonstration-and-waiver-list/?entry=8157</t>
    </r>
    <r>
      <rPr>
        <sz val="9"/>
        <color theme="1"/>
        <rFont val="Roboto Regular"/>
      </rPr>
      <t xml:space="preserve">.
Centers for Medicare &amp; Medicaid Services (CMS), U.S. Department of Health and Human Services. 2019a. Section 1915(c) of the Social Security Act Medicaid home- and community-based services waiver: Multipurpose Senior Services Program (0141.R06.00). July 1, 2019. Baltimore, MD: CMS. </t>
    </r>
    <r>
      <rPr>
        <sz val="9"/>
        <color rgb="FF5CA1BE"/>
        <rFont val="Roboto Regular"/>
      </rPr>
      <t>https://www.medicaid.gov/medicaid/section-1115-demo/demonstration-and-waiver-list/?entry=8174</t>
    </r>
    <r>
      <rPr>
        <sz val="9"/>
        <color theme="1"/>
        <rFont val="Roboto Regular"/>
      </rPr>
      <t xml:space="preserve">.
Centers for Medicare &amp; Medicaid Services (CMS), U.S. Department of Health and Human Services. 2019b. Section 1915(c) of the Social Security Act Medicaid home- and community-based services waiver: Amendment to HCBS Waiver for Californians with Developmental Disabilities (0336.R04.00). May 1, 2019. Baltimore, MD: CMS. </t>
    </r>
    <r>
      <rPr>
        <sz val="9"/>
        <color rgb="FF5CA1BE"/>
        <rFont val="Roboto Regular"/>
      </rPr>
      <t>https://www.medicaid.gov/medicaid/section-1115-demo/demonstration-and-waiver-list/?entry=8162</t>
    </r>
    <r>
      <rPr>
        <sz val="9"/>
        <color theme="1"/>
        <rFont val="Roboto Regular"/>
      </rPr>
      <t xml:space="preserve">.
Centers for Medicare &amp; Medicaid Services (CMS), U.S. Department of Health and Human Services. 2019c. Section 1915(c) of the Social Security Act Medicaid home- and community-based services waiver: California Assisted Living Waiver (0431.R03.00). March 1, 2019. Baltimore, MD: CMS. </t>
    </r>
    <r>
      <rPr>
        <sz val="9"/>
        <color rgb="FF5CA1BE"/>
        <rFont val="Roboto Regular"/>
      </rPr>
      <t>https://www.medicaid.gov/medicaid/section-1115-demo/demonstration-and-waiver-list/?entry=8170</t>
    </r>
    <r>
      <rPr>
        <sz val="9"/>
        <color theme="1"/>
        <rFont val="Roboto Regular"/>
      </rPr>
      <t xml:space="preserve">.
Centers for Medicare &amp; Medicaid Services (CMS), U.S. Department of Health and Human Services. 2018a. Section 1915(c) of the Social Security Act Medicaid home- and community-based services waiver: Amendment to Home and Community Based Alternatives Waiver (0139.R05.01). July 1, 2018. Baltimore, MD: CMS. </t>
    </r>
    <r>
      <rPr>
        <sz val="9"/>
        <color rgb="FF5CA1BE"/>
        <rFont val="Roboto Regular"/>
      </rPr>
      <t>https://www.medicaid.gov/medicaid/section-1115-demo/demonstration-and-waiver-list/?entry=8165</t>
    </r>
    <r>
      <rPr>
        <sz val="9"/>
        <color theme="1"/>
        <rFont val="Roboto Regular"/>
      </rPr>
      <t xml:space="preserve">.
Centers for Medicare &amp; Medicaid Services (CMS), U.S. Department of Health and Human Services. 2018b. Section 1915(c) of the Social Security Act Medicaid home- and community-based services waiver: California Self-Determination Program Waiver for Individuals with Developmental Disabilities (1166.R00.00). July 1, 2018. Baltimore, MD: CMS. </t>
    </r>
    <r>
      <rPr>
        <sz val="9"/>
        <color rgb="FF5CA1BE"/>
        <rFont val="Roboto Regular"/>
      </rPr>
      <t>https://www.medicaid.gov/medicaid/section-1115-demo/demonstration-and-waiver-list/?entry=48570</t>
    </r>
    <r>
      <rPr>
        <sz val="9"/>
        <color theme="1"/>
        <rFont val="Roboto Regular"/>
      </rPr>
      <t>.
Centers for Medicare &amp; Medicaid Services (CMS), U.S. Department of Health and Human Services. 2017. Section 1915(c) of the Social Security Act Medicaid home- and community-based services waiver: Amendment to Human Immunodeficiency Virus/Acquired Immune Deficiency Syndrome (HIV/AIDS) (0183.R04.00). July 1, 2017. Baltimore, MD: CMS.</t>
    </r>
    <r>
      <rPr>
        <sz val="9"/>
        <color rgb="FF5CA1BE"/>
        <rFont val="Roboto Regular"/>
      </rPr>
      <t xml:space="preserve"> https://www.medicaid.gov/medicaid/section-1115-demo/demonstration-and-waiver-list/?entry=8168</t>
    </r>
    <r>
      <rPr>
        <sz val="9"/>
        <rFont val="Roboto Regular"/>
      </rPr>
      <t>.</t>
    </r>
    <r>
      <rPr>
        <sz val="9"/>
        <color theme="1"/>
        <rFont val="Roboto Regular"/>
      </rPr>
      <t xml:space="preserve">
Centers for Medicare &amp; Medicaid Services (CMS), U.S. Department of Health and Human Services. 2015. Section 1915(c) of the Social Security Act Medicaid home- and community-based services waiver: In-Home Operations Waiver (0457.R02.00). January 1, 2015. Baltimore, MD: CMS.</t>
    </r>
    <r>
      <rPr>
        <sz val="9"/>
        <color rgb="FF5CA1BE"/>
        <rFont val="Roboto Regular"/>
      </rPr>
      <t xml:space="preserve"> https://www.medicaid.gov/medicaid/section-1115-demo/demonstration-and-waiver-list/?entry=8177</t>
    </r>
    <r>
      <rPr>
        <sz val="9"/>
        <color theme="1"/>
        <rFont val="Roboto Regular"/>
      </rPr>
      <t>.</t>
    </r>
  </si>
  <si>
    <r>
      <t xml:space="preserve">Notes: </t>
    </r>
    <r>
      <rPr>
        <sz val="9"/>
        <color theme="1"/>
        <rFont val="Roboto Regular"/>
      </rPr>
      <t xml:space="preserve">NA is not applicable. ICF/IID is Intermediate Care Facility for Individuals with Intellectual Disabilities. HCBA is home and community-based alternatives. DHCS is Department of Health Care Services. HCBS is home- and community-based services. LOC is level of care. CCT is California Community Transitions. ICF/DD-CN is Intermediate Care Facilities for the Developmentally Disabled – Continuous Nursing Care. POT is plan of treatment. HIV/AIDS is Human Immunodeficiency Virus/Acquired Immune Deficiency Syndrome. CCSNL is California Children's Services Nurse Liaison. ISCD is the Integrated Systems of Care Division. CMS is Centers for Medicare &amp; Medicaid Services. CCA is Care Coordination Agency. NF is nursing facility. ALW is Assisted Living Waiver. IHO is In-home Operations. NE is nurse evaluator. DDS is Department of Developmental Services. SDP is California's Self Determination Program. PERS is personal emergency response system.
Source language is taken directly from waivers. Data collected by the Medicaid and CHIP Payment and Access Commission (MACPAC) between September 2019 and March 2020, from Section 1915(c) and Section 1115 waiver applications found on Medicaid.gov. 
Please contact MACPAC at 202-350-2000 or </t>
    </r>
    <r>
      <rPr>
        <sz val="9"/>
        <color rgb="FF5CA1BE"/>
        <rFont val="Roboto Regular"/>
      </rPr>
      <t>comments@macpac.gov</t>
    </r>
    <r>
      <rPr>
        <sz val="9"/>
        <color theme="1"/>
        <rFont val="Roboto Regular"/>
      </rPr>
      <t xml:space="preserve"> to report errors or changes.</t>
    </r>
  </si>
  <si>
    <r>
      <t xml:space="preserve">Sources: 
</t>
    </r>
    <r>
      <rPr>
        <sz val="9"/>
        <color theme="1"/>
        <rFont val="Roboto"/>
      </rPr>
      <t xml:space="preserve">
Centers for Medicare &amp; Medicaid Services (CMS), U.S. Department of Health and Human Services. 2019a. Section 1915(c) of the Social Security Act Medicaid home- and community-based services waiver: Children's Extensive Support (CES) Waiver (4180.R05.00). July 1, 2019. Baltimore, MD: CMS. </t>
    </r>
    <r>
      <rPr>
        <sz val="9"/>
        <color rgb="FF5CA1BE"/>
        <rFont val="Roboto"/>
      </rPr>
      <t>https://www.medicaid.gov/medicaid/section-1115-demo/demonstration-and-waiver-list/?entry=8273</t>
    </r>
    <r>
      <rPr>
        <sz val="9"/>
        <color theme="1"/>
        <rFont val="Roboto"/>
      </rPr>
      <t xml:space="preserve">.
Centers for Medicare &amp; Medicaid Services (CMS), U.S. Department of Health and Human Services. 2019b. Section 1915(c) of the Social Security Act Medicaid home- and community-based services waiver: Developmental Disabilities (HCBS-DD) (0007.R08.00). July 1, 2019. Baltimore, MD: CMS. </t>
    </r>
    <r>
      <rPr>
        <sz val="9"/>
        <color rgb="FF5CA1BE"/>
        <rFont val="Roboto"/>
      </rPr>
      <t>https://www.medicaid.gov/medicaid/section-1115-demo/demonstration-and-waiver-list/?entry=8285</t>
    </r>
    <r>
      <rPr>
        <sz val="9"/>
        <color theme="1"/>
        <rFont val="Roboto"/>
      </rPr>
      <t xml:space="preserve">.
Centers for Medicare &amp; Medicaid Services (CMS), U.S. Department of Health and Human Services. 2019c. Section 1915(c) of the Social Security Act Medicaid home- and community-based services waiver: HCBS - Children's Habilitation Residential Program (0305.R05.00). July 1, 2019. Baltimore, MD: CMS. </t>
    </r>
    <r>
      <rPr>
        <sz val="9"/>
        <color rgb="FF5CA1BE"/>
        <rFont val="Roboto"/>
      </rPr>
      <t>https://www.medicaid.gov/medicaid/section-1115-demo/demonstration-and-waiver-list/?entry=8271</t>
    </r>
    <r>
      <rPr>
        <sz val="9"/>
        <color theme="1"/>
        <rFont val="Roboto"/>
      </rPr>
      <t xml:space="preserve">.
Centers for Medicare &amp; Medicaid Services (CMS), U.S. Department of Health and Human Services. 2019d. Section 1915(c) of the Social Security Act Medicaid home- and community-based services waiver: Supported living Services (SLS) (0293.R05.00). July 1, 2019. Baltimore, MD: CMS. </t>
    </r>
    <r>
      <rPr>
        <sz val="9"/>
        <color rgb="FF5CA1BE"/>
        <rFont val="Roboto"/>
      </rPr>
      <t>https://www.medicaid.gov/medicaid/section-1115-demo/demonstration-and-waiver-list/?entry=8279</t>
    </r>
    <r>
      <rPr>
        <sz val="9"/>
        <color theme="1"/>
        <rFont val="Roboto"/>
      </rPr>
      <t xml:space="preserve">.
Centers for Medicare &amp; Medicaid Services (CMS), U.S. Department of Health and Human Services. 2019e. Section 1915(c) of the Social Security Act Medicaid home- and community-based services waiver: Amendment to Children's Home and Community Based Services (CHCBS) Waiver (4157.R06.00). June 30, 2019. Baltimore, MD: CMS. </t>
    </r>
    <r>
      <rPr>
        <sz val="9"/>
        <color rgb="FF5CA1BE"/>
        <rFont val="Roboto"/>
      </rPr>
      <t>https://www.medicaid.gov/medicaid/section-1115-demo/demonstration-and-waiver-list/?entry=8259</t>
    </r>
    <r>
      <rPr>
        <sz val="9"/>
        <color theme="1"/>
        <rFont val="Roboto"/>
      </rPr>
      <t xml:space="preserve">.
</t>
    </r>
    <r>
      <rPr>
        <sz val="9"/>
        <rFont val="Roboto"/>
      </rPr>
      <t xml:space="preserve">
Centers for Medicare &amp; Medicaid Services (CMS), U.S. Department of Health and Human Services. 2019f. Section 1915(c) of the Social Security Act Medicaid home- and community-based services waiver: Amendment to Colorado's Home and Community Based Services Waiver for Children with Life Limiting Illness (0450.R02.00). June 30, 2019. Baltimore, MD: CMS.</t>
    </r>
    <r>
      <rPr>
        <sz val="9"/>
        <color rgb="FF5CA1BE"/>
        <rFont val="Roboto"/>
      </rPr>
      <t>https://www.medicaid.gov/medicaid/section-1115-demo/demonstration-and-waiver-list/?entry=8289</t>
    </r>
    <r>
      <rPr>
        <sz val="9"/>
        <color theme="1"/>
        <rFont val="Roboto"/>
      </rPr>
      <t xml:space="preserve">.
Centers for Medicare &amp; Medicaid Services (CMS), U.S. Department of Health and Human Services. 2019g. Section 1915(c) of the Social Security Act Medicaid home- and community-based services waiver: Amendment to Elderly, Blind and Disabled (HCBS-EBD) (0006.R08.00). June 30, 2019. Baltimore, MD: CMS. </t>
    </r>
    <r>
      <rPr>
        <sz val="9"/>
        <color rgb="FF5CA1BE"/>
        <rFont val="Roboto"/>
      </rPr>
      <t>https://www.medicaid.gov/medicaid/section-1115-demo/demonstration-and-waiver-list/?entry=8262</t>
    </r>
    <r>
      <rPr>
        <sz val="9"/>
        <color theme="1"/>
        <rFont val="Roboto"/>
      </rPr>
      <t xml:space="preserve">.
Centers for Medicare &amp; Medicaid Services (CMS), U.S. Department of Health and Human Services. 2019h. Section 1915(c) of the Social Security Act Medicaid home- and community-based services waiver: Amendment to HCBS Waiver for Community Mental Health Supports (CMHS) (0268.R05.00). June 30, 2019. Baltimore, MD: CMS. </t>
    </r>
    <r>
      <rPr>
        <sz val="9"/>
        <color rgb="FF5CA1BE"/>
        <rFont val="Roboto"/>
      </rPr>
      <t>https://www.medicaid.gov/medicaid/section-1115-demo/demonstration-and-waiver-list/?entry=8254</t>
    </r>
    <r>
      <rPr>
        <sz val="9"/>
        <color theme="1"/>
        <rFont val="Roboto"/>
      </rPr>
      <t xml:space="preserve">.
Centers for Medicare &amp; Medicaid Services (CMS), U.S. Department of Health and Human Services. 2019i. Section 1915(c) of the Social Security Act Medicaid home- and community-based services waiver: Amendment to Persons with Brain Injury (HCBS-BI) (0288.R05.00). June 30, 2019. Baltimore, MD: CMS. </t>
    </r>
    <r>
      <rPr>
        <sz val="9"/>
        <color rgb="FF5CA1BE"/>
        <rFont val="Roboto"/>
      </rPr>
      <t xml:space="preserve">  https://www.medicaid.gov/medicaid/section-1115-demo/demonstration-and-waiver-list/?entry=8257</t>
    </r>
    <r>
      <rPr>
        <sz val="9"/>
        <color theme="1"/>
        <rFont val="Roboto"/>
      </rPr>
      <t xml:space="preserve">.
Centers for Medicare &amp; Medicaid Services (CMS), U.S. Department of Health and Human Services. 2019j. Section 1915(c) of the Social Security Act Medicaid home- and community-based services waiver: Amendment to Persons with Spinal Cord Injury (0961.R01.00). June 30, 2019. Baltimore, MD: CMS. </t>
    </r>
    <r>
      <rPr>
        <sz val="9"/>
        <color rgb="FF5CA1BE"/>
        <rFont val="Roboto"/>
      </rPr>
      <t>https://www.medicaid.gov/medicaid/section-1115-demo/demonstration-and-waiver-list/?entry=15984</t>
    </r>
    <r>
      <rPr>
        <sz val="9"/>
        <color theme="1"/>
        <rFont val="Roboto"/>
      </rPr>
      <t>.</t>
    </r>
  </si>
  <si>
    <r>
      <t xml:space="preserve">Sources: 
</t>
    </r>
    <r>
      <rPr>
        <sz val="9"/>
        <color theme="1"/>
        <rFont val="Roboto"/>
      </rPr>
      <t xml:space="preserve">
Centers for Medicare &amp; Medicaid Services (CMS), U.S. Department of Health and Human Services. 2019. Section 1915(c) of the Social Security Act Medicaid home- and community-based services waiver: Amendment to Katie Beckett Waiver (4110.R07.01). July 1, 2019. Baltimore, MD: CMS. </t>
    </r>
    <r>
      <rPr>
        <sz val="9"/>
        <color rgb="FF5CA1BE"/>
        <rFont val="Roboto"/>
      </rPr>
      <t>https://www.medicaid.gov/medicaid/section-1115-demo/demonstration-and-waiver-list/81231</t>
    </r>
    <r>
      <rPr>
        <sz val="9"/>
        <color theme="1"/>
        <rFont val="Roboto"/>
      </rPr>
      <t xml:space="preserve">.
Centers for Medicare &amp; Medicaid Services (CMS), U.S. Department of Health and Human Services. 2018a. Section 1915(c) of the Social Security Act Medicaid home- and community-based services waiver: Comprehensive Supports Waiver (0437.R03.00). October 1, 2018. Baltimore, MD: CMS. </t>
    </r>
    <r>
      <rPr>
        <sz val="9"/>
        <color rgb="FF5CA1BE"/>
        <rFont val="Roboto"/>
      </rPr>
      <t>https://www.medicaid.gov/medicaid/section-1115-demo/demonstration-and-waiver-list/?entry=8698</t>
    </r>
    <r>
      <rPr>
        <sz val="9"/>
        <color theme="1"/>
        <rFont val="Roboto"/>
      </rPr>
      <t xml:space="preserve">.
Centers for Medicare &amp; Medicaid Services (CMS), U.S. Department of Health and Human Services. 2018b. Section 1915(c) of the Social Security Act Medicaid home- and community-based services waiver: Amendment to Home and Community Based Services Waiver for Elders (0140.R06.00). July 1, 2018. Baltimore, MD: CMS. </t>
    </r>
    <r>
      <rPr>
        <sz val="9"/>
        <color rgb="FF5CA1BE"/>
        <rFont val="Roboto"/>
      </rPr>
      <t>https://www.medicaid.gov/medicaid/section-1115-demo/demonstration-and-waiver-list/?entry=8681</t>
    </r>
    <r>
      <rPr>
        <sz val="9"/>
        <color theme="1"/>
        <rFont val="Roboto"/>
      </rPr>
      <t xml:space="preserve">.
Centers for Medicare &amp; Medicaid Services (CMS), U.S. Department of Health and Human Services. 2018c. Section 1915(c) of the Social Security Act Medicaid home- and community-based services waiver: Amendment to Personal care Assistance Waiver (0301.R04.00). July 1, 2018. Baltimore, MD: CMS. </t>
    </r>
    <r>
      <rPr>
        <sz val="9"/>
        <color rgb="FF5CA1BE"/>
        <rFont val="Roboto"/>
      </rPr>
      <t>https://www.medicaid.gov/medicaid/section-1115-demo/demonstration-and-waiver-list/?entry=8680</t>
    </r>
    <r>
      <rPr>
        <sz val="9"/>
        <color theme="1"/>
        <rFont val="Roboto"/>
      </rPr>
      <t>.
Centers for Medicare &amp; Medicaid Services (CMS), U.S. Department of Health and Human Services. 2018d. Section 1915(c) of the Social Security Act Medicaid home- and community-based services waiver: Individual and Family Support Waiver (0426.R03.00). February 1, 2018. Baltimore, MD: CMS.</t>
    </r>
    <r>
      <rPr>
        <sz val="9"/>
        <color rgb="FF5CA1BE"/>
        <rFont val="Roboto"/>
      </rPr>
      <t xml:space="preserve"> https://www.medicaid.gov/medicaid/section-1115-demo/demonstration-and-waiver-list/?entry=8683</t>
    </r>
    <r>
      <rPr>
        <sz val="9"/>
        <color theme="1"/>
        <rFont val="Roboto"/>
      </rPr>
      <t xml:space="preserve">.
Centers for Medicare &amp; Medicaid Services (CMS), U.S. Department of Health and Human Services. 2018e. Section 1915(c) of the Social Security Act Medicaid home- and community-based services waiver: Home and Community Supports Waiver for Persons with Autism (0993.R01.00). January 1, 2018. Baltimore, MD: CMS. </t>
    </r>
    <r>
      <rPr>
        <sz val="9"/>
        <color rgb="FF5CA1BE"/>
        <rFont val="Roboto"/>
      </rPr>
      <t>https://www.medicaid.gov/medicaid/section-1115-demo/demonstration-and-waiver-list/?entry=8684</t>
    </r>
    <r>
      <rPr>
        <sz val="9"/>
        <color theme="1"/>
        <rFont val="Roboto"/>
      </rPr>
      <t xml:space="preserve">.
Centers for Medicare &amp; Medicaid Services (CMS), U.S. Department of Health and Human Services. 2017a. Section 1915(c) of the Social Security Act Medicaid home- and community-based services waiver: Mental Health Waiver (0653.R02.00). April 1, 2017. Baltimore, MD: CMS. </t>
    </r>
    <r>
      <rPr>
        <sz val="9"/>
        <color rgb="FF5CA1BE"/>
        <rFont val="Roboto"/>
      </rPr>
      <t>https://www.medicaid.gov/medicaid/section-1115-demo/demonstration-and-waiver-list/?entry=8716</t>
    </r>
    <r>
      <rPr>
        <sz val="9"/>
        <color theme="1"/>
        <rFont val="Roboto"/>
      </rPr>
      <t>.
Centers for Medicare &amp; Medicaid Services (CMS), U.S. Department of Health and Human Services. 2017b. Section 1915(c) of the Social Security Act Medicaid home- and community-based services waiver: CT ABI Waiver (0302.R04.00). January 1, 2017. Baltimore, MD: CMS.</t>
    </r>
    <r>
      <rPr>
        <sz val="9"/>
        <color rgb="FF5CA1BE"/>
        <rFont val="Roboto"/>
      </rPr>
      <t xml:space="preserve"> https://www.medicaid.gov/medicaid/section-1115-demo/demonstration-and-waiver-list/?entry=8674</t>
    </r>
    <r>
      <rPr>
        <sz val="9"/>
        <color theme="1"/>
        <rFont val="Roboto"/>
      </rPr>
      <t>.
Centers for Medicare &amp; Medicaid Services (CMS), U.S. Department of Health and Human Services. 2016a. Section 1915(c) of the Social Security Act Medicaid home- and community-based services waiver: Amendment to CT ABI Waiver II (1085.R00.00). June 1, 2016. Baltimore, MD: CMS.</t>
    </r>
    <r>
      <rPr>
        <sz val="9"/>
        <color rgb="FF5CA1BE"/>
        <rFont val="Roboto"/>
      </rPr>
      <t xml:space="preserve"> https://www.medicaid.gov/medicaid/section-1115-demo/demonstration-and-waiver-list/?entry=29936</t>
    </r>
    <r>
      <rPr>
        <sz val="9"/>
        <color theme="1"/>
        <rFont val="Roboto"/>
      </rPr>
      <t xml:space="preserve">.
Centers for Medicare &amp; Medicaid Services (CMS), U.S. Department of Health and Human Services. 2016b. Section 1915(c) of the Social Security Act Medicaid home- and community-based services waiver: Employment and Days Supports Waiver (0881.R01.00). April 1, 2016. Baltimore, MD: CMS. </t>
    </r>
    <r>
      <rPr>
        <sz val="9"/>
        <color rgb="FF5CA1BE"/>
        <rFont val="Roboto"/>
      </rPr>
      <t>https://www.medicaid.gov/medicaid/section-1115-demo/demonstration-and-waiver-list/?entry=8682</t>
    </r>
    <r>
      <rPr>
        <sz val="9"/>
        <color theme="1"/>
        <rFont val="Roboto"/>
      </rPr>
      <t>.</t>
    </r>
  </si>
  <si>
    <r>
      <t xml:space="preserve">Notes: </t>
    </r>
    <r>
      <rPr>
        <sz val="9"/>
        <color theme="1"/>
        <rFont val="Roboto Regular"/>
      </rPr>
      <t xml:space="preserve">NA is not applicable. ICF/IID is Intermediate Care Facility for Individuals with Intellectual Disabilities. ABI is acquired brain injury. PCA is personal care assistance. MFP is Money Follows the Person. HCBS is home- and community-based services. DDS is Department of Developmental Service. PAR is programmatic administrative review. BSP is behavioral services program. PERS is personal emergency response system. 
Source language is taken directly from waivers. Data collected by the Medicaid and CHIP Payment and Access Commission (MACPAC) between September 2019 and March 2020, from Section 1915(c) waiver applications found on Medicaid.gov. 
Please contact MACPAC at 202-350-2000 or </t>
    </r>
    <r>
      <rPr>
        <sz val="9"/>
        <color rgb="FF5CA1BE"/>
        <rFont val="Roboto Regular"/>
      </rPr>
      <t>comments@macpac.gov</t>
    </r>
    <r>
      <rPr>
        <sz val="9"/>
        <color theme="1"/>
        <rFont val="Roboto Regular"/>
      </rPr>
      <t xml:space="preserve"> to report errors or changes.</t>
    </r>
  </si>
  <si>
    <r>
      <t xml:space="preserve">Sources: 
</t>
    </r>
    <r>
      <rPr>
        <sz val="9"/>
        <color theme="1"/>
        <rFont val="Roboto Regular"/>
      </rPr>
      <t xml:space="preserve">
Centers for Medicare &amp; Medicaid Services (CMS), U.S. Department of Health and Human Services. 2019. Section 1115 of the Social Security Act Medicaid demonstration: Delaware Diamond State Health Plan (11-W-00036/4). July 31, 2019. Baltimore, MD: CMS. </t>
    </r>
    <r>
      <rPr>
        <sz val="9"/>
        <color rgb="FF5CA1BE"/>
        <rFont val="Roboto Regular"/>
      </rPr>
      <t>https://www.medicaid.gov/medicaid/section-1115-demo/demonstration-and-waiver-list/?entry=8408</t>
    </r>
    <r>
      <rPr>
        <sz val="9"/>
        <color theme="1"/>
        <rFont val="Roboto Regular"/>
      </rPr>
      <t xml:space="preserve">.
Centers for Medicare &amp; Medicaid Services (CMS), U.S. Department of Health and Human Services. 2019. Section 1915(c) of the Social Security Act Medicaid home- and community-based services waiver: DDDS Lifespan Waiver (0009.R08.00). July 1, 2019. Baltimore, MD: CMS. </t>
    </r>
    <r>
      <rPr>
        <sz val="9"/>
        <color rgb="FF5CA1BE"/>
        <rFont val="Roboto Regular"/>
      </rPr>
      <t>https://www.medicaid.gov/medicaid/section-1115-demo/demonstration-and-waiver-list/?entry=8410</t>
    </r>
    <r>
      <rPr>
        <sz val="9"/>
        <color theme="1"/>
        <rFont val="Roboto Regular"/>
      </rPr>
      <t>.</t>
    </r>
  </si>
  <si>
    <r>
      <t xml:space="preserve">Notes: </t>
    </r>
    <r>
      <rPr>
        <sz val="9"/>
        <color theme="1"/>
        <rFont val="Roboto Regular"/>
      </rPr>
      <t xml:space="preserve">NA is not applicable. DDDS is Division of Developmental Disabilities Services. ICF/IID is Intermediate Care Facility for Individuals with Intellectual Disabilities. HCBS is home- and community-based services. DSHP is Delaware Diamond State Health Plan.
Source language is taken directly from waivers. Data collected by the Medicaid and CHIP Payment and Access Commission (MACPAC) between September 2019 and March 2020, from Section 1915(c) and Section 1115  waiver applications found on Medicaid.gov. 
Please contact MACPAC at 202-350-2000 or </t>
    </r>
    <r>
      <rPr>
        <sz val="9"/>
        <color rgb="FF5CA1BE"/>
        <rFont val="Roboto Regular"/>
      </rPr>
      <t>comments@macpac.gov</t>
    </r>
    <r>
      <rPr>
        <sz val="9"/>
        <color theme="1"/>
        <rFont val="Roboto Regular"/>
      </rPr>
      <t xml:space="preserve"> to report errors or changes.</t>
    </r>
  </si>
  <si>
    <r>
      <t xml:space="preserve">Sources: 
</t>
    </r>
    <r>
      <rPr>
        <sz val="9"/>
        <color theme="1"/>
        <rFont val="Roboto Regular"/>
      </rPr>
      <t xml:space="preserve">
Centers for Medicare &amp; Medicaid Services (CMS), U.S. Department of Health and Human Services. 2017a. Section 1915(c) of the Social Security Act Medicaid home- and community-based services waiver: DC People with Intellectual and Developmental Disabilities (0307.R04.00). November 11, 2017. Baltimore, MD: CMS. </t>
    </r>
    <r>
      <rPr>
        <sz val="9"/>
        <color rgb="FF5CA1BE"/>
        <rFont val="Roboto Regular"/>
      </rPr>
      <t>https://www.medicaid.gov/medicaid/section-1115-demo/demonstration-and-waiver-list/?entry=8432</t>
    </r>
    <r>
      <rPr>
        <sz val="9"/>
        <color theme="1"/>
        <rFont val="Roboto Regular"/>
      </rPr>
      <t xml:space="preserve">.
Centers for Medicare &amp; Medicaid Services (CMS), U.S. Department of Health and Human Services. 2017b. Section 1915(c) of the Social Security Act Medicaid home- and community-based services waiver: Amendment to DC Elderly and Persons w/ Disabilities (0334.R04.00). July 1, 2018. Baltimore, MD: CMS. </t>
    </r>
    <r>
      <rPr>
        <sz val="9"/>
        <color rgb="FF5CA1BE"/>
        <rFont val="Roboto Regular"/>
      </rPr>
      <t>https://www.medicaid.gov/medicaid/section-1115-demo/demonstration-and-waiver-list/?entry=8439</t>
    </r>
    <r>
      <rPr>
        <sz val="9"/>
        <color theme="1"/>
        <rFont val="Roboto Regular"/>
      </rPr>
      <t>.</t>
    </r>
  </si>
  <si>
    <r>
      <t xml:space="preserve">Sources: 
</t>
    </r>
    <r>
      <rPr>
        <sz val="9"/>
        <color theme="1"/>
        <rFont val="Roboto Regular"/>
      </rPr>
      <t xml:space="preserve">
Centers for Medicare &amp; Medicaid Services (CMS), U.S. Department of Health and Human Services. 2019. Section 1915(c) of the Social Security Act Medicaid home- and community-based services waiver: Developmental Disabilities Individual Budgeting Waiver (0867.R02.00). April 1, 2019. Baltimore, MD: CMS.</t>
    </r>
    <r>
      <rPr>
        <sz val="9"/>
        <color rgb="FF5CA1BE"/>
        <rFont val="Roboto Regular"/>
      </rPr>
      <t xml:space="preserve"> https://www.medicaid.gov/medicaid/section-1115-demo/demonstration-and-waiver-list/?entry=8507</t>
    </r>
    <r>
      <rPr>
        <sz val="9"/>
        <color theme="1"/>
        <rFont val="Roboto Regular"/>
      </rPr>
      <t xml:space="preserve">.
Centers for Medicare &amp; Medicaid Services (CMS), U.S. Department of Health and Human Services. 2017a. Section 1915(c) of the Social Security Act Medicaid home- and community-based services waiver: Amendment to Florida Long-Term Care (0962.R01.00). December 1, 2017. Baltimore, MD: CMS. </t>
    </r>
    <r>
      <rPr>
        <sz val="9"/>
        <color rgb="FF5CA1BE"/>
        <rFont val="Roboto Regular"/>
      </rPr>
      <t>https://www.medicaid.gov/medicaid/section-1115-demo/demonstration-and-waiver-list/?entry=12086</t>
    </r>
    <r>
      <rPr>
        <sz val="9"/>
        <color theme="1"/>
        <rFont val="Roboto Regular"/>
      </rPr>
      <t>.
Centers for Medicare &amp; Medicaid Services (CMS), U.S. Department of Health and Human Services. 2017b. Section 1915(c) of the Social Security Act Medicaid home- and community-based services waiver: Adults with Cystic Fibrosis (0392.R03.00). July 1, 2017. Baltimore, MD: CMS.</t>
    </r>
    <r>
      <rPr>
        <sz val="9"/>
        <color rgb="FF5CA1BE"/>
        <rFont val="Roboto Regular"/>
      </rPr>
      <t xml:space="preserve"> https://www.medicaid.gov/medicaid/section-1115-demo/demonstration-and-waiver-list/?entry=8719</t>
    </r>
    <r>
      <rPr>
        <sz val="9"/>
        <color theme="1"/>
        <rFont val="Roboto Regular"/>
      </rPr>
      <t xml:space="preserve">.
Centers for Medicare &amp; Medicaid Services (CMS), U.S. Department of Health and Human Services. 2017c. Section 1915(c) of the Social Security Act Medicaid home- and community-based services waiver: Traumatic Brain and Spinal Cord Injury (0342.R04.00). July 1, 2017. Baltimore, MD: CMS. </t>
    </r>
    <r>
      <rPr>
        <sz val="9"/>
        <color rgb="FF5CA1BE"/>
        <rFont val="Roboto Regular"/>
      </rPr>
      <t>https://www.medicaid.gov/medicaid/section-1115-demo/demonstration-and-waiver-list/?entry=8718</t>
    </r>
    <r>
      <rPr>
        <sz val="9"/>
        <color theme="1"/>
        <rFont val="Roboto Regular"/>
      </rPr>
      <t xml:space="preserve">.
Centers for Medicare &amp; Medicaid Services (CMS), U.S. Department of Health and Human Services. 2017d. Section 1915(c) of the Social Security Act Medicaid home- and community-based services waiver: Amendment to Familial Dysautonomia Waiver (40205.R02.00). April 1, 2017. Baltimore, MD: CMS. </t>
    </r>
    <r>
      <rPr>
        <sz val="9"/>
        <color rgb="FF5CA1BE"/>
        <rFont val="Roboto Regular"/>
      </rPr>
      <t>https://www.medicaid.gov/medicaid/section-1115-demo/demonstration-and-waiver-list/?entry=8509</t>
    </r>
    <r>
      <rPr>
        <sz val="9"/>
        <color theme="1"/>
        <rFont val="Roboto Regular"/>
      </rPr>
      <t xml:space="preserve">.
Centers for Medicare &amp; Medicaid Services (CMS), U.S. Department of Health and Human Services. 2017e. Section 1915(c) of the Social Security Act Medicaid home- and community-based services waiver: Amendment to Model Waiver (40166.R05.00). April 1, 2017. Baltimore, MD: CMS. </t>
    </r>
    <r>
      <rPr>
        <sz val="9"/>
        <color rgb="FF5CA1BE"/>
        <rFont val="Roboto Regular"/>
      </rPr>
      <t>https://www.medicaid.gov/medicaid/section-1115-demo/demonstration-and-waiver-list/?entry=8512</t>
    </r>
    <r>
      <rPr>
        <sz val="9"/>
        <color theme="1"/>
        <rFont val="Roboto Regular"/>
      </rPr>
      <t>.</t>
    </r>
  </si>
  <si>
    <r>
      <t xml:space="preserve">Sources: 
</t>
    </r>
    <r>
      <rPr>
        <sz val="9"/>
        <color theme="1"/>
        <rFont val="Roboto Regular"/>
      </rPr>
      <t xml:space="preserve">
Centers for Medicare &amp; Medicaid Services (CMS), U.S. Department of Health and Human Services. 2019a. Section 1915(c) of the Social Security Act Medicaid home- and community-based services waiver: Amendment to Comprehensive Supports Waiver Program (0323.R04.00). April 1, 2019. Baltimore, MD: CMS. </t>
    </r>
    <r>
      <rPr>
        <sz val="9"/>
        <color rgb="FF5CA1BE"/>
        <rFont val="Roboto Regular"/>
      </rPr>
      <t>https://www.medicaid.gov/medicaid/section-1115-demo/demonstration-and-waiver-list/?entry=8532</t>
    </r>
    <r>
      <rPr>
        <sz val="9"/>
        <color theme="1"/>
        <rFont val="Roboto Regular"/>
      </rPr>
      <t xml:space="preserve">.
Centers for Medicare &amp; Medicaid Services (CMS), U.S. Department of Health and Human Services. 2019b. Section 1915(c) of the Social Security Act Medicaid home- and community-based services waiver: Amendment to Elderly and Disabled Waiver (0112.R07.00). April 1, 2019. Baltimore, MD: CMS. </t>
    </r>
    <r>
      <rPr>
        <sz val="9"/>
        <color rgb="FF5CA1BE"/>
        <rFont val="Roboto Regular"/>
      </rPr>
      <t>https://www.medicaid.gov/medicaid/section-1115-demo/demonstration-and-waiver-list/?entry=8521</t>
    </r>
    <r>
      <rPr>
        <sz val="9"/>
        <color theme="1"/>
        <rFont val="Roboto Regular"/>
      </rPr>
      <t xml:space="preserve">.
Centers for Medicare &amp; Medicaid Services (CMS), U.S. Department of Health and Human Services. 2017. Section 1915(c) of the Social Security Act Medicaid home- and community-based services waiver: New Options Waiver (NOW) (0175.R06.00). October 1, 2017. Baltimore, MD: CMS. </t>
    </r>
    <r>
      <rPr>
        <sz val="9"/>
        <color rgb="FF5CA1BE"/>
        <rFont val="Roboto Regular"/>
      </rPr>
      <t>https://www.medicaid.gov/medicaid/section-1115-demo/demonstration-and-waiver-list/?entry=8529</t>
    </r>
    <r>
      <rPr>
        <sz val="9"/>
        <color theme="1"/>
        <rFont val="Roboto Regular"/>
      </rPr>
      <t xml:space="preserve">.
Centers for Medicare &amp; Medicaid Services (CMS), U.S. Department of Health and Human Services. 2016. Section 1915(c) of the Social Security Act Medicaid home- and community-based services waiver: Independent Care Waiver Program (ICWP) renewal waiver (0323.R04.00). July 1, 2016. Baltimore, MD: CMS. </t>
    </r>
    <r>
      <rPr>
        <sz val="9"/>
        <color rgb="FF5CA1BE"/>
        <rFont val="Roboto Regular"/>
      </rPr>
      <t>https://www.medicaid.gov/medicaid/section-1115-demo/demonstration-and-waiver-list/?entry=8723</t>
    </r>
    <r>
      <rPr>
        <sz val="9"/>
        <color theme="1"/>
        <rFont val="Roboto Regular"/>
      </rPr>
      <t xml:space="preserve">.
Georgia Department of Behavioral Health &amp; Developmental Disabilities. 2017. Planning Lists for Developmental Disability Services for Individuals Living in the Community, 02-101. </t>
    </r>
    <r>
      <rPr>
        <sz val="9"/>
        <color rgb="FF5CA1BE"/>
        <rFont val="Roboto Regular"/>
      </rPr>
      <t>https://gadbhdd.policystat.com/policy/3943407/latest/</t>
    </r>
    <r>
      <rPr>
        <sz val="9"/>
        <color theme="1"/>
        <rFont val="Roboto Regular"/>
      </rPr>
      <t>.</t>
    </r>
  </si>
  <si>
    <r>
      <t xml:space="preserve">Sources: 
</t>
    </r>
    <r>
      <rPr>
        <sz val="9"/>
        <color theme="1"/>
        <rFont val="Roboto Regular"/>
      </rPr>
      <t xml:space="preserve">
Centers for Medicare &amp; Medicaid Services (CMS), U.S. Department of Health and Human Services. 2019. Section 1115 of the Social Security Act Medicaid demonstration: QUEST Integration Medicaid Section 1115 Demonstration (11-W-00001/9). July 31, 2019. Baltimore, MD: CMS. </t>
    </r>
    <r>
      <rPr>
        <sz val="9"/>
        <color rgb="FF5CA1BE"/>
        <rFont val="Roboto Regular"/>
      </rPr>
      <t>https://www.medicaid.gov/medicaid/section-1115-demo/demonstration-and-waiver-list/?entry=8541</t>
    </r>
    <r>
      <rPr>
        <sz val="9"/>
        <color theme="1"/>
        <rFont val="Roboto Regular"/>
      </rPr>
      <t xml:space="preserve">.
Centers for Medicare &amp; Medicaid Services (CMS), U.S. Department of Health and Human Services. 2019. Section 1915(c) of the Social Security Act Medicaid home- and community-based services waiver: Amendment to HCB Services for People with Intellectual and Developmental Disabilities (I/DD Waiver) (0013.R07.00). July 1, 2019. Baltimore, MD: CMS. </t>
    </r>
    <r>
      <rPr>
        <sz val="9"/>
        <color rgb="FF5CA1BE"/>
        <rFont val="Roboto Regular"/>
      </rPr>
      <t>https://www.medicaid.gov/medicaid/section-1115-demo/demonstration-and-waiver-list/?entry=8536</t>
    </r>
    <r>
      <rPr>
        <sz val="9"/>
        <color theme="1"/>
        <rFont val="Roboto Regular"/>
      </rPr>
      <t>.</t>
    </r>
  </si>
  <si>
    <r>
      <t xml:space="preserve">Sources: 
</t>
    </r>
    <r>
      <rPr>
        <sz val="9"/>
        <color theme="1"/>
        <rFont val="Roboto Regular"/>
      </rPr>
      <t xml:space="preserve">
Centers for Medicare &amp; Medicaid Services (CMS), U.S. Department of Health and Human Services. 2019. Section 1915(c) of the Social Security Act Medicaid home- and community-based services waiver: Amendment to Aged and Disabled Waiver (1076.R06.00). January 1, 2019. Baltimore, MD: CMS. </t>
    </r>
    <r>
      <rPr>
        <sz val="9"/>
        <color rgb="FF5CA1BE"/>
        <rFont val="Roboto Regular"/>
      </rPr>
      <t>https://www.medicaid.gov/medicaid/section-1115-demo/demonstration-and-waiver-list/?entry=8545</t>
    </r>
    <r>
      <rPr>
        <sz val="9"/>
        <color theme="1"/>
        <rFont val="Roboto Regular"/>
      </rPr>
      <t xml:space="preserve">.
Centers for Medicare &amp; Medicaid Services (CMS), U.S. Department of Health and Human Services. 2018. Section 1915(c) of the Social Security Act Medicaid home- and community-based services waiver: Amendment to Idaho Developmental Disabilities Waiver (renewal) (0076.R06.00). July 1, 2018.Baltimore, MD: CMS.  </t>
    </r>
    <r>
      <rPr>
        <sz val="9"/>
        <color rgb="FF5CA1BE"/>
        <rFont val="Roboto Regular"/>
      </rPr>
      <t>https://www.medicaid.gov/medicaid/section-1115-demo/demonstration-and-waiver-list/?entry=8544</t>
    </r>
    <r>
      <rPr>
        <sz val="9"/>
        <color theme="1"/>
        <rFont val="Roboto Regular"/>
      </rPr>
      <t>.</t>
    </r>
  </si>
  <si>
    <r>
      <t xml:space="preserve">Sources: 
</t>
    </r>
    <r>
      <rPr>
        <sz val="9"/>
        <color theme="1"/>
        <rFont val="Roboto Regular"/>
      </rPr>
      <t xml:space="preserve">
Centers for Medicare &amp; Medicaid Services (CMS), U.S. Department of Health and Human Services. 2019a. Section 1915(c) of the Social Security Act Medicaid home- and community-based services waiver: Amendment to Persons with Disabilities (0142.R06.00). June 26, 2019. Baltimore, MD: CMS.</t>
    </r>
    <r>
      <rPr>
        <sz val="9"/>
        <color rgb="FF5CA1BE"/>
        <rFont val="Roboto Regular"/>
      </rPr>
      <t xml:space="preserve"> https://www.medicaid.gov/medicaid/section-1115-demo/demonstration-and-waiver-list/?entry=8568</t>
    </r>
    <r>
      <rPr>
        <sz val="9"/>
        <color theme="1"/>
        <rFont val="Roboto Regular"/>
      </rPr>
      <t xml:space="preserve">.
Centers for Medicare &amp; Medicaid Services (CMS), U.S. Department of Health and Human Services. 2019b. Section 1915(c) of the Social Security Act Medicaid home- and community-based services waiver: Amendment to HCBS Waiver for Persons with Brain Injury (0329.R04.00). June 1, 2019. Baltimore, MD: CMS. </t>
    </r>
    <r>
      <rPr>
        <sz val="9"/>
        <color rgb="FF5CA1BE"/>
        <rFont val="Roboto Regular"/>
      </rPr>
      <t>https://www.medicaid.gov/medicaid/section-1115-demo/demonstration-and-waiver-list/?entry=8552</t>
    </r>
    <r>
      <rPr>
        <sz val="9"/>
        <color theme="1"/>
        <rFont val="Roboto Regular"/>
      </rPr>
      <t xml:space="preserve">.
Centers for Medicare &amp; Medicaid Services (CMS), U.S. Department of Health and Human Services. 2019c. Section 1915(c) of the Social Security Act Medicaid home- and community-based services waiver: Amendment to HCBS Waiver for Persons with HIV or AIDS (0202.R06.00). June 1, 2019. Baltimore, MD: CMS. </t>
    </r>
    <r>
      <rPr>
        <sz val="9"/>
        <color rgb="FF5CA1BE"/>
        <rFont val="Roboto Regular"/>
      </rPr>
      <t>https://www.medicaid.gov/medicaid/section-1115-demo/demonstration-and-waiver-list/?entry=8554</t>
    </r>
    <r>
      <rPr>
        <sz val="9"/>
        <color theme="1"/>
        <rFont val="Roboto Regular"/>
      </rPr>
      <t xml:space="preserve">.
Centers for Medicare &amp; Medicaid Services (CMS), U.S. Department of Health and Human Services. 2019d. Section 1915(c) of the Social Security Act Medicaid home- and community-based services waiver: Amendment to HCBS Waiver for Adults with Developmental Disabilities (0350.R04.00). April 1, 2019. Baltimore, MD: CMS. </t>
    </r>
    <r>
      <rPr>
        <sz val="9"/>
        <color rgb="FF5CA1BE"/>
        <rFont val="Roboto Regular"/>
      </rPr>
      <t>https://www.medicaid.gov/medicaid/section-1115-demo/demonstration-and-waiver-list/?entry=8551</t>
    </r>
    <r>
      <rPr>
        <sz val="9"/>
        <color theme="1"/>
        <rFont val="Roboto Regular"/>
      </rPr>
      <t xml:space="preserve">.
Centers for Medicare &amp; Medicaid Services (CMS), U.S. Department of Health and Human Services. 2019e. Section 1915(c) of the Social Security Act Medicaid home- and community-based services waiver: Amendment to HCBS Waiver for Children who are Medically Fragile, Technology Dependent (0278.R05.00). April 1, 2019. Baltimore, MD: CMS. </t>
    </r>
    <r>
      <rPr>
        <sz val="9"/>
        <color rgb="FF5CA1BE"/>
        <rFont val="Roboto Regular"/>
      </rPr>
      <t>https://www.medicaid.gov/medicaid/section-1115-demo/demonstration-and-waiver-list/?entry=8553</t>
    </r>
    <r>
      <rPr>
        <sz val="9"/>
        <color theme="1"/>
        <rFont val="Roboto Regular"/>
      </rPr>
      <t xml:space="preserve">. 
Centers for Medicare &amp; Medicaid Services (CMS), U.S. Department of Health and Human Services. 2019f. Section 1915(c) of the Social Security Act Medicaid home- and community-based services waiver: Amendment to HCBS Waiver for Persons who are Elderly (0143.R06.00). April 1, 2019. Baltimore, MD: CMS. </t>
    </r>
    <r>
      <rPr>
        <sz val="9"/>
        <color rgb="FF5CA1BE"/>
        <rFont val="Roboto Regular"/>
      </rPr>
      <t>https://www.medicaid.gov/medicaid/section-1115-demo/demonstration-and-waiver-list/?entry=8567</t>
    </r>
    <r>
      <rPr>
        <sz val="9"/>
        <color theme="1"/>
        <rFont val="Roboto Regular"/>
      </rPr>
      <t>.
Centers for Medicare &amp; Medicaid Services (CMS), U.S. Department of Health and Human Services. 2019g. Section 1915(c) of the Social Security Act Medicaid home- and community-based services waiver: Amendment to Illinois Supportive Living Program (0326.R04.00). April 1, 2019. Baltimore, MD: CMS.</t>
    </r>
    <r>
      <rPr>
        <sz val="9"/>
        <color rgb="FF5CA1BE"/>
        <rFont val="Roboto Regular"/>
      </rPr>
      <t xml:space="preserve"> https://www.medicaid.gov/medicaid/section-1115-demo/demonstration-and-waiver-list/?entry=8550</t>
    </r>
    <r>
      <rPr>
        <sz val="9"/>
        <color theme="1"/>
        <rFont val="Roboto Regular"/>
      </rPr>
      <t xml:space="preserve">.
Centers for Medicare &amp; Medicaid Services (CMS), U.S. Department of Health and Human Services. 2019h. Section 1915(c) of the Social Security Act Medicaid home- and community-based services waiver: Amendment to Residential Waiver for Children and Young Adults with Developmental Disabilities (0473.R02.00). April 1, 2019. Baltimore, MD: CMS. </t>
    </r>
    <r>
      <rPr>
        <sz val="9"/>
        <color rgb="FF5CA1BE"/>
        <rFont val="Roboto Regular"/>
      </rPr>
      <t>https://www.medicaid.gov/medicaid/section-1115-demo/demonstration-and-waiver-list/?entry=8570</t>
    </r>
    <r>
      <rPr>
        <sz val="9"/>
        <color theme="1"/>
        <rFont val="Roboto Regular"/>
      </rPr>
      <t xml:space="preserve">.
Centers for Medicare &amp; Medicaid Services (CMS), U.S. Department of Health and Human Services. 2019i. Section 1915(c) of the Social Security Act Medicaid home- and community-based services waiver: Amendment to Support Waiver for Children and Young Adults with Developmental Disabilities (0464.R02.00). April 1, 2019. Baltimore, MD: CMS. </t>
    </r>
    <r>
      <rPr>
        <sz val="9"/>
        <color rgb="FF5CA1BE"/>
        <rFont val="Roboto Regular"/>
      </rPr>
      <t>https://www.medicaid.gov/medicaid/section-1115-demo/demonstration-and-waiver-list/?entry=8569</t>
    </r>
    <r>
      <rPr>
        <sz val="9"/>
        <color theme="1"/>
        <rFont val="Roboto Regular"/>
      </rPr>
      <t>.</t>
    </r>
  </si>
  <si>
    <r>
      <t xml:space="preserve">Notes: </t>
    </r>
    <r>
      <rPr>
        <sz val="9"/>
        <color theme="1"/>
        <rFont val="Roboto Regular"/>
      </rPr>
      <t xml:space="preserve">NA is not applicable. SLP is the Supportive Living Program waiver. SMA is state Medicaid agency. MCO is managed care organization. HCBS is home- and community-based services. ICF/IID is Intermediate Care Facility for Individuals with Intellectual Disabilities. PUNS is the Prioritization of Urgency of Need for Services database. DCFS is Department of Children and Family Services. DHS is Department of Human Services. DD is developmental disabilities. HIV/AIDS is Human Immunodeficiency Virus/Acquired Immune Deficiency Syndrome. MA is Medicaid agency. 
Source language is taken directly from waivers. Data collected by the Medicaid and CHIP Payment and Access Commission (MACPAC) between September 2019 and March 2020, from Section 1915(c) waiver applications found on Medicaid.gov. 
Please contact MACPAC at 202-350-2000 or </t>
    </r>
    <r>
      <rPr>
        <sz val="9"/>
        <color rgb="FF5CA1BE"/>
        <rFont val="Roboto Regular"/>
      </rPr>
      <t>comments@macpac.gov</t>
    </r>
    <r>
      <rPr>
        <sz val="9"/>
        <color theme="1"/>
        <rFont val="Roboto Regular"/>
      </rPr>
      <t xml:space="preserve"> to report errors or changes.</t>
    </r>
  </si>
  <si>
    <r>
      <t xml:space="preserve">Sources: 
</t>
    </r>
    <r>
      <rPr>
        <sz val="9"/>
        <color theme="1"/>
        <rFont val="Roboto Regular"/>
      </rPr>
      <t xml:space="preserve">
Centers for Medicare &amp; Medicaid Services (CMS), U.S. Department of Health and Human Services. 2018a. Section 1915(c) of the Social Security Act Medicaid home- and community-based services waiver: Aged &amp; Disabled Waiver (0210.R06.00). July 1, 2018. Baltimore, MD: CMS. </t>
    </r>
    <r>
      <rPr>
        <sz val="9"/>
        <color rgb="FF5CA1BE"/>
        <rFont val="Roboto Regular"/>
      </rPr>
      <t>https://www.medicaid.gov/medicaid/section-1115-demo/demonstration-and-waiver-list/?entry=8338</t>
    </r>
    <r>
      <rPr>
        <sz val="9"/>
        <color theme="1"/>
        <rFont val="Roboto Regular"/>
      </rPr>
      <t xml:space="preserve">.
Centers for Medicare &amp; Medicaid Services (CMS), U.S. Department of Health and Human Services. 2018b. Section 1915(c) of the Social Security Act Medicaid home- and community-based services waiver: Traumatic Brain Injury Waiver (4197.R04.00). January 1, 2018. Baltimore, MD: CMS. </t>
    </r>
    <r>
      <rPr>
        <sz val="9"/>
        <color rgb="FF5CA1BE"/>
        <rFont val="Roboto Regular"/>
      </rPr>
      <t>https://www.medicaid.gov/medicaid/section-1115-demo/demonstration-and-waiver-list/?entry=8337</t>
    </r>
    <r>
      <rPr>
        <sz val="9"/>
        <color theme="1"/>
        <rFont val="Roboto Regular"/>
      </rPr>
      <t xml:space="preserve">.
Centers for Medicare &amp; Medicaid Services (CMS), U.S. Department of Health and Human Services. 2015. Section 1915(c) of the Social Security Act Medicaid home- and community-based services waiver: Amendment to Family Supports Waiver (0387.R03.00). July 1, 2018. Baltimore, MD: CMS. </t>
    </r>
    <r>
      <rPr>
        <sz val="9"/>
        <color rgb="FF5CA1BE"/>
        <rFont val="Roboto Regular"/>
      </rPr>
      <t>https://www.medicaid.gov/medicaid/section-1115-demo/demonstration-and-waiver-list/?entry=8341</t>
    </r>
    <r>
      <rPr>
        <sz val="9"/>
        <color theme="1"/>
        <rFont val="Roboto Regular"/>
      </rPr>
      <t xml:space="preserve">.
Centers for Medicare &amp; Medicaid Services (CMS), U.S. Department of Health and Human Services. 2014. Section 1915(c) of the Social Security Act Medicaid home- and community-based services waiver: Amendment to Community Integration and Habilitation Waiver (0378.R03.00). August 1, 2018. Baltimore, MD: CMS. </t>
    </r>
    <r>
      <rPr>
        <sz val="9"/>
        <color rgb="FF5CA1BE"/>
        <rFont val="Roboto Regular"/>
      </rPr>
      <t>https://www.medicaid.gov/medicaid/section-1115-demo/demonstration-and-waiver-list/?entry=8340</t>
    </r>
    <r>
      <rPr>
        <sz val="9"/>
        <color theme="1"/>
        <rFont val="Roboto Regular"/>
      </rPr>
      <t>.</t>
    </r>
  </si>
  <si>
    <r>
      <t xml:space="preserve">Sources: 
</t>
    </r>
    <r>
      <rPr>
        <sz val="9"/>
        <color theme="1"/>
        <rFont val="Roboto Regular"/>
      </rPr>
      <t xml:space="preserve">
Centers for Medicare &amp; Medicaid Services (CMS), U.S. Department of Health and Human Services. 2019. Section 1915(c) of the Social Security Act Medicaid home- and community-based services waiver: Home and Community Based Services - Intellectual Disabilities (ID) Waiver (0242.R06.00). July 1, 2019. Baltimore, MD: CMS. </t>
    </r>
    <r>
      <rPr>
        <sz val="9"/>
        <color rgb="FF5CA1BE"/>
        <rFont val="Roboto Regular"/>
      </rPr>
      <t>https://www.medicaid.gov/medicaid/section-1115-demo/demonstration-and-waiver-list/?entry=8423</t>
    </r>
    <r>
      <rPr>
        <sz val="9"/>
        <color theme="1"/>
        <rFont val="Roboto Regular"/>
      </rPr>
      <t>.
Centers for Medicare &amp; Medicaid Services (CMS), U.S. Department of Health and Human Services. 2018a. Section 1915(c) of the Social Security Act Medicaid home- and community-based services waiver: Home and Community Based Services - Elderly Waiver (4155.R06.00). October 1, 2018. Baltimore, MD: CMS.</t>
    </r>
    <r>
      <rPr>
        <sz val="9"/>
        <color rgb="FF5CA1BE"/>
        <rFont val="Roboto Regular"/>
      </rPr>
      <t xml:space="preserve"> https://www.medicaid.gov/medicaid/section-1115-demo/demonstration-and-waiver-list/?entry=8422</t>
    </r>
    <r>
      <rPr>
        <sz val="9"/>
        <color theme="1"/>
        <rFont val="Roboto Regular"/>
      </rPr>
      <t xml:space="preserve">.
Centers for Medicare &amp; Medicaid Services (CMS), U.S. Department of Health and Human Services. 2018b. Section 1915(c) of the Social Security Act Medicaid home- and community-based services waiver: The Children's Mental Health Waiver (0819.R02.00). October 1, 2018. Baltimore, MD: CMS. </t>
    </r>
    <r>
      <rPr>
        <sz val="9"/>
        <color rgb="FF5CA1BE"/>
        <rFont val="Roboto Regular"/>
      </rPr>
      <t>https://www.medicaid.gov/medicaid/section-1115-demo/demonstration-and-waiver-list/?entry=8416</t>
    </r>
    <r>
      <rPr>
        <sz val="9"/>
        <color theme="1"/>
        <rFont val="Roboto Regular"/>
      </rPr>
      <t xml:space="preserve">.
Centers for Medicare &amp; Medicaid Services (CMS), U.S. Department of Health and Human Services. 2017a. Section 1915(c) of the Social Security Act Medicaid home- and community-based services waiver: Home and Community Based Services - Health and Disability (HD) Waiver (4111.R07.00). November 1, 2017. Baltimore, MD: CMS. </t>
    </r>
    <r>
      <rPr>
        <sz val="9"/>
        <color rgb="FF5CA1BE"/>
        <rFont val="Roboto Regular"/>
      </rPr>
      <t>https://www.medicaid.gov/medicaid/section-1115-demo/demonstration-and-waiver-list/?entry=8415</t>
    </r>
    <r>
      <rPr>
        <sz val="9"/>
        <color theme="1"/>
        <rFont val="Roboto Regular"/>
      </rPr>
      <t xml:space="preserve">.
Centers for Medicare &amp; Medicaid Services (CMS), U.S. Department of Health and Human Services. 2017b. Section 1915(c) of the Social Security Act Medicaid home- and community-based services waiver: Home and Community Based Services - Physical Disability Waiver Renewal (0345.R04.00). November 1, 2017. Baltimore, MD: CMS. </t>
    </r>
    <r>
      <rPr>
        <sz val="9"/>
        <color rgb="FF5CA1BE"/>
        <rFont val="Roboto Regular"/>
      </rPr>
      <t>https://www.medicaid.gov/medicaid/section-1115-demo/demonstration-and-waiver-list/?entry=8414</t>
    </r>
    <r>
      <rPr>
        <sz val="9"/>
        <color theme="1"/>
        <rFont val="Roboto Regular"/>
      </rPr>
      <t xml:space="preserve">.
Centers for Medicare &amp; Medicaid Services (CMS), U.S. Department of Health and Human Services. 2017c. Section 1915(c) of the Social Security Act Medicaid home- and community-based services waiver: Amendment to Home and Community Based Services - AIDS/HIV (0213.R05.02). June 8, 2017. Baltimore, MD: CMS. </t>
    </r>
    <r>
      <rPr>
        <sz val="9"/>
        <color rgb="FF5CA1BE"/>
        <rFont val="Roboto Regular"/>
      </rPr>
      <t>https://www.medicaid.gov/medicaid/section-1115-demo/demonstration-and-waiver-list/81686</t>
    </r>
    <r>
      <rPr>
        <sz val="9"/>
        <color theme="1"/>
        <rFont val="Roboto Regular"/>
      </rPr>
      <t xml:space="preserve">.
Centers for Medicare &amp; Medicaid Services (CMS), U.S. Department of Health and Human Services. 2017d. Section 1915(c) of the Social Security Act Medicaid home- and community-based services waiver: Amendment to Home and Community Based Services - Brain Injury (BI) (0299.R04.00). June 1, 2017. Baltimore, MD: CMS. </t>
    </r>
    <r>
      <rPr>
        <sz val="9"/>
        <color rgb="FF5CA1BE"/>
        <rFont val="Roboto Regular"/>
      </rPr>
      <t>https://www.medicaid.gov/medicaid/section-1115-demo/demonstration-and-waiver-list/?entry=8426</t>
    </r>
    <r>
      <rPr>
        <sz val="9"/>
        <color theme="1"/>
        <rFont val="Roboto Regular"/>
      </rPr>
      <t>.</t>
    </r>
  </si>
  <si>
    <r>
      <t xml:space="preserve">Sources: 
</t>
    </r>
    <r>
      <rPr>
        <sz val="9"/>
        <color theme="1"/>
        <rFont val="Roboto Regular"/>
      </rPr>
      <t xml:space="preserve">
Centers for Medicare &amp; Medicaid Services (CMS), U.S. Department of Health and Human Services. 2019. Section 1915(c) of the Social Security Act Medicaid home- and community-based services waiver: Amendment to Kansas - HCBS Brain Injury Waiver (4164.R06.02). December 1, 2019. Baltimore, MD: CMS. </t>
    </r>
    <r>
      <rPr>
        <sz val="9"/>
        <color rgb="FF5CA1BE"/>
        <rFont val="Roboto Regular"/>
      </rPr>
      <t>https://www.medicaid.gov/medicaid/section-1115-demo/demonstration-and-waiver-list/81726</t>
    </r>
    <r>
      <rPr>
        <sz val="9"/>
        <color theme="1"/>
        <rFont val="Roboto Regular"/>
      </rPr>
      <t xml:space="preserve">.
Centers for Medicare &amp; Medicaid Services (CMS), U.S. Department of Health and Human Services. 2019. Section 1915(c) of the Social Security Act Medicaid home- and community-based services waiver: Amendment to Kansas - HCBS-I/DD Waiver (0224.R06.00). September 1, 2019. Baltimore, MD: CMS. </t>
    </r>
    <r>
      <rPr>
        <sz val="9"/>
        <color rgb="FF5CA1BE"/>
        <rFont val="Roboto Regular"/>
      </rPr>
      <t>https://www.medicaid.gov/medicaid/section-1115-demo/demonstration-and-waiver-list/?entry=8433</t>
    </r>
    <r>
      <rPr>
        <sz val="9"/>
        <color theme="1"/>
        <rFont val="Roboto Regular"/>
      </rPr>
      <t xml:space="preserve">.
Centers for Medicare &amp; Medicaid Services (CMS), U.S. Department of Health and Human Services. 2019. Section 1115 of the Social Security Act Medicaid demonstration: KanCare (11-W-00283/7). January 15, 2019. Baltimore, MD: CMS. </t>
    </r>
    <r>
      <rPr>
        <sz val="9"/>
        <color rgb="FF5CA1BE"/>
        <rFont val="Roboto Regular"/>
      </rPr>
      <t>https://www.medicaid.gov/medicaid/section-1115-demo/demonstration-and-waiver-list/?entry=8427</t>
    </r>
    <r>
      <rPr>
        <sz val="9"/>
        <color theme="1"/>
        <rFont val="Roboto Regular"/>
      </rPr>
      <t xml:space="preserve">.
Centers for Medicare &amp; Medicaid Services (CMS), U.S. Department of Health and Human Services. 2019. Section 1915(c) of the Social Security Act Medicaid home- and community-based services waiver: Amendment to Serious Emotional Disturbance (SED) Waiver (0320.R04.00). January 1, 2019. Baltimore, MD: CMS. </t>
    </r>
    <r>
      <rPr>
        <sz val="9"/>
        <color rgb="FF5CA1BE"/>
        <rFont val="Roboto Regular"/>
      </rPr>
      <t>https://www.medicaid.gov/medicaid/section-1115-demo/demonstration-and-waiver-list/?entry=8438</t>
    </r>
    <r>
      <rPr>
        <sz val="9"/>
        <color theme="1"/>
        <rFont val="Roboto Regular"/>
      </rPr>
      <t xml:space="preserve">.
Centers for Medicare &amp; Medicaid Services (CMS), U.S. Department of Health and Human Services. 2018. Section 1915(c) of the Social Security Act Medicaid home- and community-based services waiver: Technology Assisted Waiver (4165.R06.00). August 1, 2018. Baltimore, MD: CMS. </t>
    </r>
    <r>
      <rPr>
        <sz val="9"/>
        <color rgb="FF5CA1BE"/>
        <rFont val="Roboto Regular"/>
      </rPr>
      <t>https://www.medicaid.gov/medicaid/section-1115-demo/demonstration-and-waiver-list/?entry=8429</t>
    </r>
    <r>
      <rPr>
        <sz val="9"/>
        <color theme="1"/>
        <rFont val="Roboto Regular"/>
      </rPr>
      <t xml:space="preserve">.
Centers for Medicare &amp; Medicaid Services (CMS), U.S. Department of Health and Human Services. 2017. Section 1915(c) of the Social Security Act Medicaid home- and community-based services waiver: Autism Waiver (0476.R02.00). October 1, 2017. Baltimore, MD: CMS. </t>
    </r>
    <r>
      <rPr>
        <sz val="9"/>
        <color rgb="FF5CA1BE"/>
        <rFont val="Roboto Regular"/>
      </rPr>
      <t>https://www.medicaid.gov/medicaid/section-1115-demo/demonstration-and-waiver-list/?entry=8621</t>
    </r>
    <r>
      <rPr>
        <sz val="9"/>
        <color theme="1"/>
        <rFont val="Roboto Regular"/>
      </rPr>
      <t xml:space="preserve">.
Centers for Medicare &amp; Medicaid Services (CMS), U.S. Department of Health and Human Services. 2016a. Section 1915(c) of the Social Security Act Medicaid home- and community-based services waiver: Amendment to Home and Community Based Services for the Frail Elderly (0303.R04.00). March 1, 2016. Baltimore, MD: CMS. </t>
    </r>
    <r>
      <rPr>
        <sz val="9"/>
        <color rgb="FF5CA1BE"/>
        <rFont val="Roboto Regular"/>
      </rPr>
      <t>https://www.medicaid.gov/medicaid/section-1115-demo/demonstration-and-waiver-list/?entry=8436</t>
    </r>
    <r>
      <rPr>
        <sz val="9"/>
        <color theme="1"/>
        <rFont val="Roboto Regular"/>
      </rPr>
      <t xml:space="preserve">. 
Centers for Medicare &amp; Medicaid Services (CMS), U.S. Department of Health and Human Services. 2016b. Section 1915(c) of the Social Security Act Medicaid home- and community-based services waiver: Amendment to Kansas Physical Disability Waiver (0304.R04.00). March 1, 2016. Baltimore, MD: CMS. </t>
    </r>
    <r>
      <rPr>
        <sz val="9"/>
        <color rgb="FF5CA1BE"/>
        <rFont val="Roboto Regular"/>
      </rPr>
      <t>https://www.medicaid.gov/medicaid/section-1115-demo/demonstration-and-waiver-list/?entry=8435</t>
    </r>
    <r>
      <rPr>
        <sz val="9"/>
        <color theme="1"/>
        <rFont val="Roboto Regular"/>
      </rPr>
      <t>.</t>
    </r>
  </si>
  <si>
    <r>
      <t xml:space="preserve">Sources: 
</t>
    </r>
    <r>
      <rPr>
        <sz val="9"/>
        <color theme="1"/>
        <rFont val="Roboto Regular"/>
      </rPr>
      <t xml:space="preserve">
Centers for Medicare &amp; Medicaid Services (CMS), U.S. Department of Health and Human Services. 2018. Section 1915(c) of the Social Security Act Medicaid home- and community-based services waiver: Amendment to Supports for Community Living waiver (0314.R04.00). July 1, 2018. Baltimore, MD: CMS.</t>
    </r>
    <r>
      <rPr>
        <sz val="9"/>
        <color rgb="FF5CA1BE"/>
        <rFont val="Roboto Regular"/>
      </rPr>
      <t xml:space="preserve"> https://www.medicaid.gov/medicaid/section-1115-demo/demonstration-and-waiver-list/?entry=8448</t>
    </r>
    <r>
      <rPr>
        <sz val="9"/>
        <color theme="1"/>
        <rFont val="Roboto Regular"/>
      </rPr>
      <t xml:space="preserve">.
Centers for Medicare &amp; Medicaid Services (CMS), U.S. Department of Health and Human Services. 2017a. Section 1915(c) of the Social Security Act Medicaid home- and community-based services waiver: Michelle P.  Waiver (0475.R02.00). September 1, 2017. Baltimore, MD: CMS. </t>
    </r>
    <r>
      <rPr>
        <sz val="9"/>
        <color rgb="FF5CA1BE"/>
        <rFont val="Roboto Regular"/>
      </rPr>
      <t>https://www.medicaid.gov/medicaid/section-1115-demo/demonstration-and-waiver-list/?entry=8452</t>
    </r>
    <r>
      <rPr>
        <sz val="9"/>
        <color theme="1"/>
        <rFont val="Roboto Regular"/>
      </rPr>
      <t xml:space="preserve">.
Centers for Medicare &amp; Medicaid Services (CMS), U.S. Department of Health and Human Services. 2017b. Section 1915(c) of the Social Security Act Medicaid home- and community-based services waiver: Acquired Brain Injury Waiver, Long Term Care (0477.R02.00). July 1, 2017. Baltimore, MD: CMS. </t>
    </r>
    <r>
      <rPr>
        <sz val="9"/>
        <color rgb="FF5CA1BE"/>
        <rFont val="Roboto Regular"/>
      </rPr>
      <t>https://www.medicaid.gov/medicaid/section-1115-demo/demonstration-and-waiver-list/?entry=8455</t>
    </r>
    <r>
      <rPr>
        <sz val="9"/>
        <color theme="1"/>
        <rFont val="Roboto Regular"/>
      </rPr>
      <t xml:space="preserve">.
Centers for Medicare &amp; Medicaid Services (CMS), U.S. Department of Health and Human Services. 2017c. Section 1915(c) of the Social Security Act Medicaid home- and community-based services waiver: Acquired Brain Injury Waiver (0333.R04.00). January 1, 2017. Baltimore, MD: CMS. </t>
    </r>
    <r>
      <rPr>
        <sz val="9"/>
        <color rgb="FF5CA1BE"/>
        <rFont val="Roboto Regular"/>
      </rPr>
      <t>https://www.medicaid.gov/medicaid/section-1115-demo/demonstration-and-waiver-list/?entry=8443</t>
    </r>
    <r>
      <rPr>
        <sz val="9"/>
        <color theme="1"/>
        <rFont val="Roboto Regular"/>
      </rPr>
      <t xml:space="preserve">.
Centers for Medicare &amp; Medicaid Services (CMS), U.S. Department of Health and Human Services. 2015a. Section 1915(c) of the Social Security Act Medicaid home- and community-based services waiver: Model Waiver II (4014.R06.00). October 1, 2015. Baltimore, MD: CMS. </t>
    </r>
    <r>
      <rPr>
        <sz val="9"/>
        <color rgb="FF5CA1BE"/>
        <rFont val="Roboto Regular"/>
      </rPr>
      <t>https://www.medicaid.gov/medicaid/section-1115-demo/demonstration-and-waiver-list/?entry=8451</t>
    </r>
    <r>
      <rPr>
        <sz val="9"/>
        <color theme="1"/>
        <rFont val="Roboto Regular"/>
      </rPr>
      <t xml:space="preserve">.
Centers for Medicare &amp; Medicaid Services (CMS), U.S. Department of Health and Human Services. 2015b. Section 1915(c) of the Social Security Act Medicaid home- and community-based services waiver: Home and Community Based Waiver (0144.R06.00). August 1, 2015. Baltimore, MD: CMS. </t>
    </r>
    <r>
      <rPr>
        <sz val="9"/>
        <color rgb="FF5CA1BE"/>
        <rFont val="Roboto Regular"/>
      </rPr>
      <t>https://www.medicaid.gov/medicaid/section-1115-demo/demonstration-and-waiver-list/?entry=8446</t>
    </r>
    <r>
      <rPr>
        <sz val="9"/>
        <color theme="1"/>
        <rFont val="Roboto Regular"/>
      </rPr>
      <t xml:space="preserve">. </t>
    </r>
  </si>
  <si>
    <r>
      <t xml:space="preserve">Sources: 
</t>
    </r>
    <r>
      <rPr>
        <sz val="9"/>
        <color theme="1"/>
        <rFont val="Roboto Regular"/>
      </rPr>
      <t xml:space="preserve">
Centers for Medicare &amp; Medicaid Services (CMS), U.S. Department of Health and Human Services. 2019b. Section 1915(c) of the Social Security Act Medicaid home- and community-based services waiver: Children's Choice (CC) Waiver (0361.R04.00). July 1, 2019. Baltimore, MD: CMS. </t>
    </r>
    <r>
      <rPr>
        <sz val="9"/>
        <color rgb="FF5CA1BE"/>
        <rFont val="Roboto Regular"/>
      </rPr>
      <t>https://www.medicaid.gov/medicaid/section-1115-demo/demonstration-and-waiver-list/?entry=8476</t>
    </r>
    <r>
      <rPr>
        <sz val="9"/>
        <color theme="1"/>
        <rFont val="Roboto Regular"/>
      </rPr>
      <t>.
Centers for Medicare &amp; Medicaid Services (CMS), U.S. Department of Health and Human Services. 2019c. Section 1915(c) of the Social Security Act Medicaid home- and community-based services waiver: Community Choices (CC) Waiver (0866.R02.00). July 1, 2019. Baltimore, MD: CMS.</t>
    </r>
    <r>
      <rPr>
        <sz val="9"/>
        <color rgb="FF5CA1BE"/>
        <rFont val="Roboto Regular"/>
      </rPr>
      <t xml:space="preserve"> https://www.medicaid.gov/medicaid/section-1115-demo/demonstration-and-waiver-list/?entry=8470</t>
    </r>
    <r>
      <rPr>
        <sz val="9"/>
        <color theme="1"/>
        <rFont val="Roboto Regular"/>
      </rPr>
      <t xml:space="preserve">.
Centers for Medicare &amp; Medicaid Services (CMS), U.S. Department of Health and Human Services. 2019d. Section 1915(c) of the Social Security Act Medicaid home- and community-based services waiver: Supports Waiver (0453.R03.00). July 1, 2019. Baltimore, MD: CMS. </t>
    </r>
    <r>
      <rPr>
        <sz val="9"/>
        <color rgb="FF5CA1BE"/>
        <rFont val="Roboto Regular"/>
      </rPr>
      <t>https://www.medicaid.gov/medicaid/section-1115-demo/demonstration-and-waiver-list/?entry=8477</t>
    </r>
    <r>
      <rPr>
        <sz val="9"/>
        <color theme="1"/>
        <rFont val="Roboto Regular"/>
      </rPr>
      <t xml:space="preserve">.
Centers for Medicare &amp; Medicaid Services (CMS), U.S. Department of Health and Human Services. 2019a. Section 1915(c) of the Social Security Act Medicaid home- and community-based services waiver: Amendment to New Opportunities Waiver (NOW) (0401.R03.00). July 1, 2019. Baltimore, MD: CMS. </t>
    </r>
    <r>
      <rPr>
        <sz val="9"/>
        <color rgb="FF5CA1BE"/>
        <rFont val="Roboto Regular"/>
      </rPr>
      <t>https://www.medicaid.gov/medicaid/section-1115-demo/demonstration-and-waiver-list/?entry=8478</t>
    </r>
    <r>
      <rPr>
        <sz val="9"/>
        <color theme="1"/>
        <rFont val="Roboto Regular"/>
      </rPr>
      <t xml:space="preserve">.
Centers for Medicare &amp; Medicaid Services (CMS), U.S. Department of Health and Human Services. 2018a. Section 1915(c) of the Social Security Act Medicaid home- and community-based services waiver: Amendment to Adult Day Health Care (ADHC) Waiver (0121.R07.00). December 1, 2018. Baltimore, MD: CMS. </t>
    </r>
    <r>
      <rPr>
        <sz val="9"/>
        <color rgb="FF5CA1BE"/>
        <rFont val="Roboto Regular"/>
      </rPr>
      <t>https://www.medicaid.gov/medicaid/section-1115-demo/demonstration-and-waiver-list/?entry=8467</t>
    </r>
    <r>
      <rPr>
        <sz val="9"/>
        <color theme="1"/>
        <rFont val="Roboto Regular"/>
      </rPr>
      <t xml:space="preserve">.
Centers for Medicare &amp; Medicaid Services (CMS), U.S. Department of Health and Human Services. 2018b. Section 1915(c) of the Social Security Act Medicaid home- and community-based services waiver: Amendment to Coordinated System of Care (CSoC) Severely Emotionally Disturbed (SED) Children's Waiver (0889.R01.00). November 1, 2018. Baltimore, MD: CMS. </t>
    </r>
    <r>
      <rPr>
        <sz val="9"/>
        <color rgb="FF5CA1BE"/>
        <rFont val="Roboto Regular"/>
      </rPr>
      <t>https://www.medicaid.gov/medicaid/section-1115-demo/demonstration-and-waiver-list/?entry=8479</t>
    </r>
    <r>
      <rPr>
        <sz val="9"/>
        <color theme="1"/>
        <rFont val="Roboto Regular"/>
      </rPr>
      <t>.
Centers for Medicare &amp; Medicaid Services (CMS), U.S. Department of Health and Human Services. 2018c. Section 1915(c) of the Social Security Act Medicaid home- and community-based services waiver: Residential Options Waiver (ROW) (0472.R02.00). July 1, 2018. Baltimore, MD: CMS.</t>
    </r>
    <r>
      <rPr>
        <sz val="9"/>
        <color rgb="FF5CA1BE"/>
        <rFont val="Roboto Regular"/>
      </rPr>
      <t xml:space="preserve"> https://www.medicaid.gov/medicaid/section-1115-demo/demonstration-and-waiver-list/?entry=8468</t>
    </r>
    <r>
      <rPr>
        <sz val="9"/>
        <color theme="1"/>
        <rFont val="Roboto Regular"/>
      </rPr>
      <t>.</t>
    </r>
  </si>
  <si>
    <r>
      <t xml:space="preserve">Sources: 
</t>
    </r>
    <r>
      <rPr>
        <sz val="9"/>
        <color theme="1"/>
        <rFont val="Roboto Regular"/>
      </rPr>
      <t xml:space="preserve">
Centers for Medicare &amp; Medicaid Services (CMS), U.S. Department of Health and Human Services. 2019. Section 1915(c) of the Social Security Act Medicaid home- and community-based services waiver: Home and Community Based Services for Members with Brain Injury (1082.R01.00). July 1, 2019. Baltimore, MD: CMS. </t>
    </r>
    <r>
      <rPr>
        <sz val="9"/>
        <color rgb="FF5CA1BE"/>
        <rFont val="Roboto Regular"/>
      </rPr>
      <t>https://www.medicaid.gov/medicaid/section-1115-demo/demonstration-and-waiver-list/?entry=23935</t>
    </r>
    <r>
      <rPr>
        <sz val="9"/>
        <color theme="1"/>
        <rFont val="Roboto Regular"/>
      </rPr>
      <t xml:space="preserve">.
Centers for Medicare &amp; Medicaid Services (CMS), U.S. Department of Health and Human Services. 2018a. Section 1915(c) of the Social Security Act Medicaid home- and community-based services waiver: Amendment to Elderly and Adults with Disabilities Waiver (0276.R05.00). July 1, 2018. Baltimore, MD: CMS. </t>
    </r>
    <r>
      <rPr>
        <sz val="9"/>
        <color rgb="FF5CA1BE"/>
        <rFont val="Roboto Regular"/>
      </rPr>
      <t>https://www.medicaid.gov/medicaid/section-1115-demo/demonstration-and-waiver-list/?entry=8482</t>
    </r>
    <r>
      <rPr>
        <sz val="9"/>
        <color theme="1"/>
        <rFont val="Roboto Regular"/>
      </rPr>
      <t xml:space="preserve">.
Centers for Medicare &amp; Medicaid Services (CMS), U.S. Department of Health and Human Services. 2018b. Section 1915(c) of the Social Security Act Medicaid home- and community-based services waiver: Home and Community Based Services for Adults with Other Related Conditions (0995.R01.00). July 1, 2018. Baltimore, MD: CMS. </t>
    </r>
    <r>
      <rPr>
        <sz val="9"/>
        <color rgb="FF5CA1BE"/>
        <rFont val="Roboto Regular"/>
      </rPr>
      <t>https://www.medicaid.gov/medicaid/section-1115-demo/demonstration-and-waiver-list/?entry=15975</t>
    </r>
    <r>
      <rPr>
        <sz val="9"/>
        <color theme="1"/>
        <rFont val="Roboto Regular"/>
      </rPr>
      <t xml:space="preserve">.
Centers for Medicare &amp; Medicaid Services (CMS), U.S. Department of Health and Human Services. 2018c. Section 1915(c) of the Social Security Act Medicaid home- and community-based services waiver: Amendment to Support Services for Adults with Intellectual Disabilities or Autism Spectrum Disorder (0467.R02.00). January 1, 2018. Baltimore, MD: CMS. </t>
    </r>
    <r>
      <rPr>
        <sz val="9"/>
        <color rgb="FF5CA1BE"/>
        <rFont val="Roboto Regular"/>
      </rPr>
      <t>https://www.medicaid.gov/medicaid/section-1115-demo/demonstration-and-waiver-list/?entry=8487</t>
    </r>
    <r>
      <rPr>
        <sz val="9"/>
        <color theme="1"/>
        <rFont val="Roboto Regular"/>
      </rPr>
      <t xml:space="preserve">.
Centers for Medicare &amp; Medicaid Services (CMS), U.S. Department of Health and Human Services. 2017. Section 1915(c) of the Social Security Act Medicaid home- and community-based services waiver: Amendment to Home and Community Services for Adults with Intellectual Disabilities or Autism Spectrum Disorder (0159.R06.00). July 1, 2017. Baltimore, MD: CMS. </t>
    </r>
    <r>
      <rPr>
        <sz val="9"/>
        <color rgb="FF5CA1BE"/>
        <rFont val="Roboto Regular"/>
      </rPr>
      <t>https://www.medicaid.gov/medicaid/section-1115-demo/demonstration-and-waiver-list/?entry=8485</t>
    </r>
    <r>
      <rPr>
        <sz val="9"/>
        <color theme="1"/>
        <rFont val="Roboto Regular"/>
      </rPr>
      <t>.</t>
    </r>
  </si>
  <si>
    <r>
      <t xml:space="preserve">Sources: 
</t>
    </r>
    <r>
      <rPr>
        <sz val="9"/>
        <color theme="1"/>
        <rFont val="Roboto Regular"/>
      </rPr>
      <t xml:space="preserve">
Centers for Medicare &amp; Medicaid Services (CMS), U.S. Department of Health and Human Services. 2019a. Section 1915(c) of the Social Security Act Medicaid home- and community-based services waiver: Amendment to Community Pathways (0023.R07.00). July 1, 2019. Baltimore, MD: CMS. </t>
    </r>
    <r>
      <rPr>
        <sz val="9"/>
        <color rgb="FF5CA1BE"/>
        <rFont val="Roboto Regular"/>
      </rPr>
      <t>https://www.medicaid.gov/medicaid/section-1115-demo/demonstration-and-waiver-list/?entry=8492</t>
    </r>
    <r>
      <rPr>
        <sz val="9"/>
        <color theme="1"/>
        <rFont val="Roboto Regular"/>
      </rPr>
      <t xml:space="preserve">. 
Centers for Medicare &amp; Medicaid Services (CMS), U.S. Department of Health and Human Services. 2019b. Section 1915(c) of the Social Security Act Medicaid home- and community-based services waiver: Community Supports Waiver (1506.R01.00). July 1, 2019. Baltimore, MD: CMS. </t>
    </r>
    <r>
      <rPr>
        <sz val="9"/>
        <color rgb="FF5CA1BE"/>
        <rFont val="Roboto Regular"/>
      </rPr>
      <t>https://www.medicaid.gov/medicaid/section-1115-demo/demonstration-and-waiver-list/?entry=44862</t>
    </r>
    <r>
      <rPr>
        <sz val="9"/>
        <color theme="1"/>
        <rFont val="Roboto Regular"/>
      </rPr>
      <t xml:space="preserve">.
Centers for Medicare &amp; Medicaid Services (CMS), U.S. Department of Health and Human Services. 2019c. Section 1915(c) of the Social Security Act Medicaid home- and community-based services waiver: Family Supports Waiver (1466.R01.00). July 1, 2019. Baltimore, MD: CMS. </t>
    </r>
    <r>
      <rPr>
        <sz val="9"/>
        <color rgb="FF5CA1BE"/>
        <rFont val="Roboto Regular"/>
      </rPr>
      <t>https://www.medicaid.gov/medicaid/section-1115-demo/demonstration-and-waiver-list/?entry=44861</t>
    </r>
    <r>
      <rPr>
        <sz val="9"/>
        <color theme="1"/>
        <rFont val="Roboto Regular"/>
      </rPr>
      <t xml:space="preserve">.
Centers for Medicare &amp; Medicaid Services (CMS), U.S. Department of Health and Human Services. 2019d. Section 1915(c) of the Social Security Act Medicaid home- and community-based services waiver: Waiver for Children with Autism Spectrum Disorder - Renewal (0339.R04.00). July 1, 2019. Baltimore, MD: CMS. </t>
    </r>
    <r>
      <rPr>
        <sz val="9"/>
        <color rgb="FF5CA1BE"/>
        <rFont val="Roboto Regular"/>
      </rPr>
      <t>https://www.medicaid.gov/medicaid/section-1115-demo/demonstration-and-waiver-list/?entry=8493</t>
    </r>
    <r>
      <rPr>
        <sz val="9"/>
        <color theme="1"/>
        <rFont val="Roboto Regular"/>
      </rPr>
      <t xml:space="preserve">.
Centers for Medicare &amp; Medicaid Services (CMS), U.S. Department of Health and Human Services. 2018. Section 1915(c) of the Social Security Act Medicaid home- and community-based services waiver: Model Waiver for Fragile Children (40118.R07.00). July 1, 2018. Baltimore, MD: CMS. </t>
    </r>
    <r>
      <rPr>
        <sz val="9"/>
        <color rgb="FF5CA1BE"/>
        <rFont val="Roboto Regular"/>
      </rPr>
      <t>https://www.medicaid.gov/medicaid/section-1115-demo/demonstration-and-waiver-list/?entry=8490</t>
    </r>
    <r>
      <rPr>
        <sz val="9"/>
        <color theme="1"/>
        <rFont val="Roboto Regular"/>
      </rPr>
      <t xml:space="preserve">.
Centers for Medicare &amp; Medicaid Services (CMS), U.S. Department of Health and Human Services. 2016a. Section 1915(c) of the Social Security Act Medicaid home- and community-based services waiver: Home and Community Based Options Waiver (0265.R05.00). July 1, 2016. Baltimore, MD: CMS. </t>
    </r>
    <r>
      <rPr>
        <sz val="9"/>
        <color rgb="FF5CA1BE"/>
        <rFont val="Roboto Regular"/>
      </rPr>
      <t>https://www.medicaid.gov/medicaid/section-1115-demo/demonstration-and-waiver-list/?entry=8496</t>
    </r>
    <r>
      <rPr>
        <sz val="9"/>
        <color theme="1"/>
        <rFont val="Roboto Regular"/>
      </rPr>
      <t xml:space="preserve">.
Centers for Medicare &amp; Medicaid Services (CMS), U.S. Department of Health and Human Services. 2016b. Section 1915(c) of the Social Security Act Medicaid home- and community-based services waiver: Medical Day Care Services Waiver (0645.R02.00). July 1, 2016. Baltimore, MD: CMS. </t>
    </r>
    <r>
      <rPr>
        <sz val="9"/>
        <color rgb="FF5CA1BE"/>
        <rFont val="Roboto Regular"/>
      </rPr>
      <t>https://www.medicaid.gov/medicaid/section-1115-demo/demonstration-and-waiver-list/?entry=8498</t>
    </r>
    <r>
      <rPr>
        <sz val="9"/>
        <color theme="1"/>
        <rFont val="Roboto Regular"/>
      </rPr>
      <t>.</t>
    </r>
  </si>
  <si>
    <t>The individuals selected for participation in the MW must:
1) meet the qualifying LOC, 
2) demonstrate that they meet cost neutrality, and
3) have a POC that ensures health and safety in the community via waiver and State plan services.
Costs to the State for services received in the community shall not exceed that of institutional care.  In addition, individuals are selected in accordance with the Model Waiver's pre-qualified prioritized waiting list process. This pre-qualified prioritized waiting list identifies individuals who medically and technically qualify for the Model Waiver and for whom capacity is not currently available.  Medically and technically pre-qualified individuals are prioritized based upon specific criteria and placed in one of 6 categories.  The 6 categories are prioritized based upon the degree of unmet need and risk of institutionalization.  An individual's placement in any of the categories may be fluid based upon his/her changing needs.</t>
  </si>
  <si>
    <r>
      <t xml:space="preserve">Sources: 
</t>
    </r>
    <r>
      <rPr>
        <sz val="9"/>
        <color theme="1"/>
        <rFont val="Roboto Regular"/>
      </rPr>
      <t xml:space="preserve">
Centers for Medicare &amp; Medicaid Services (CMS), U.S. Department of Health and Human Services. 2019a. Section 1915(c) of the Social Security Act Medicaid home- and community-based services waiver: Traumatic Brain Injury Waiver (0359.R04.00). July 1, 2019. Baltimore, MD: CMS. </t>
    </r>
    <r>
      <rPr>
        <sz val="9"/>
        <color rgb="FF5CA1BE"/>
        <rFont val="Roboto Regular"/>
      </rPr>
      <t>https://www.medicaid.gov/medicaid/section-1115-demo/demonstration-and-waiver-list/?entry=8513</t>
    </r>
    <r>
      <rPr>
        <sz val="9"/>
        <color theme="1"/>
        <rFont val="Roboto Regular"/>
      </rPr>
      <t xml:space="preserve">.
Centers for Medicare &amp; Medicaid Services (CMS), U.S. Department of Health and Human Services. 2019b. Section 1915(c) of the Social Security Act Medicaid home- and community-based services waiver: Amendment to Acquired Brain Injury with Residential Habilitation (ABI-RH) Waiver (40701.R02.00). May 1, 2019. Baltimore, MD: CMS. </t>
    </r>
    <r>
      <rPr>
        <sz val="9"/>
        <color rgb="FF5CA1BE"/>
        <rFont val="Roboto Regular"/>
      </rPr>
      <t>https://www.medicaid.gov/medicaid/section-1115-demo/demonstration-and-waiver-list/?entry=8505</t>
    </r>
    <r>
      <rPr>
        <sz val="9"/>
        <color theme="1"/>
        <rFont val="Roboto Regular"/>
      </rPr>
      <t xml:space="preserve">.
Centers for Medicare &amp; Medicaid Services (CMS), U.S. Department of Health and Human Services. 2019c. Section 1915(c) of the Social Security Act Medicaid home- and community-based services waiver: Amendment to MFP Community Living (MFP-CL) (1027.R01.00). April 1, 2019. Baltimore, MD: CMS. </t>
    </r>
    <r>
      <rPr>
        <sz val="9"/>
        <color rgb="FF5CA1BE"/>
        <rFont val="Roboto Regular"/>
      </rPr>
      <t>https://www.medicaid.gov/medicaid/section-1115-demo/demonstration-and-waiver-list/?entry=8720</t>
    </r>
    <r>
      <rPr>
        <sz val="9"/>
        <color theme="1"/>
        <rFont val="Roboto Regular"/>
      </rPr>
      <t xml:space="preserve">.
Centers for Medicare &amp; Medicaid Services (CMS), U.S. Department of Health and Human Services. 2019d. Section 1915(c) of the Social Security Act Medicaid home- and community-based services waiver: Amendment to Children's Autism Spectrum Disorder Waiver (40207.R02.00). January 1, 2019. Baltimore, MD: CMS. </t>
    </r>
    <r>
      <rPr>
        <sz val="9"/>
        <color rgb="FF5CA1BE"/>
        <rFont val="Roboto Regular"/>
      </rPr>
      <t>https://www.medicaid.gov/medicaid/section-1115-demo/demonstration-and-waiver-list/?entry=8515</t>
    </r>
    <r>
      <rPr>
        <sz val="9"/>
        <color theme="1"/>
        <rFont val="Roboto Regular"/>
      </rPr>
      <t xml:space="preserve">.
Centers for Medicare &amp; Medicaid Services (CMS), U.S. Department of Health and Human Services. 2019e. Section 1915(c) of the Social Security Act Medicaid home- and community-based services waiver: Frail Elder Waiver (0059.R07.00). January 1, 2019. Baltimore, MD: CMS. </t>
    </r>
    <r>
      <rPr>
        <sz val="9"/>
        <color rgb="FF5CA1BE"/>
        <rFont val="Roboto Regular"/>
      </rPr>
      <t>https://www.medicaid.gov/medicaid/section-1115-demo/demonstration-and-waiver-list/?entry=8511</t>
    </r>
    <r>
      <rPr>
        <sz val="9"/>
        <color theme="1"/>
        <rFont val="Roboto Regular"/>
      </rPr>
      <t xml:space="preserve">.
Centers for Medicare &amp; Medicaid Services (CMS), U.S. Department of Health and Human Services. 2018a. Section 1915(c) of the Social Security Act Medicaid home- and community-based services waiver: Adult Supports Waiver (0828.R02.00). July 1, 2018. Baltimore, MD: CMS. </t>
    </r>
    <r>
      <rPr>
        <sz val="9"/>
        <color rgb="FF5CA1BE"/>
        <rFont val="Roboto Regular"/>
      </rPr>
      <t>https://www.medicaid.gov/medicaid/section-1115-demo/demonstration-and-waiver-list/?entry=8510</t>
    </r>
    <r>
      <rPr>
        <sz val="9"/>
        <color theme="1"/>
        <rFont val="Roboto Regular"/>
      </rPr>
      <t xml:space="preserve">.
Centers for Medicare &amp; Medicaid Services (CMS), U.S. Department of Health and Human Services. 2018b. Section 1915(c) of the Social Security Act Medicaid home- and community-based services waiver: Community Living Waiver (0826.R02.00). July 1, 2018. Baltimore, MD: CMS. </t>
    </r>
    <r>
      <rPr>
        <sz val="9"/>
        <color rgb="FF5CA1BE"/>
        <rFont val="Roboto Regular"/>
      </rPr>
      <t>https://www.medicaid.gov/medicaid/section-1115-demo/demonstration-and-waiver-list/?entry=8506</t>
    </r>
    <r>
      <rPr>
        <sz val="9"/>
        <color theme="1"/>
        <rFont val="Roboto Regular"/>
      </rPr>
      <t>.
Centers for Medicare &amp; Medicaid Services (CMS), U.S. Department of Health and Human Services. 2018c. Section 1915(c) of the Social Security Act Medicaid home- and community-based services waiver: Intensive Supports Waiver (0827.R02.00). July 1, 2018. Baltimore, MD: CMS.</t>
    </r>
    <r>
      <rPr>
        <sz val="9"/>
        <color rgb="FF5CA1BE"/>
        <rFont val="Roboto Regular"/>
      </rPr>
      <t xml:space="preserve"> https://www.medicaid.gov/medicaid/section-1115-demo/demonstration-and-waiver-list/?entry=8508</t>
    </r>
    <r>
      <rPr>
        <sz val="9"/>
        <color theme="1"/>
        <rFont val="Roboto Regular"/>
      </rPr>
      <t xml:space="preserve">.
Centers for Medicare &amp; Medicaid Services (CMS), U.S. Department of Health and Human Services. 2018d. Section 1915(c) of the Social Security Act Medicaid home- and community-based services waiver: Acquired Brain Injury Non-Residential Habilitation (ABI-N) Waiver (40702.R01.00). May 1, 2018. Baltimore, MD: CMS. </t>
    </r>
    <r>
      <rPr>
        <sz val="9"/>
        <color rgb="FF5CA1BE"/>
        <rFont val="Roboto Regular"/>
      </rPr>
      <t>https://www.medicaid.gov/medicaid/section-1115-demo/demonstration-and-waiver-list/?entry=8503</t>
    </r>
    <r>
      <rPr>
        <sz val="9"/>
        <color theme="1"/>
        <rFont val="Roboto Regular"/>
      </rPr>
      <t xml:space="preserve">.
Centers for Medicare &amp; Medicaid Services (CMS), U.S. Department of Health and Human Services. 2018e. Section 1915(c) of the Social Security Act Medicaid home- and community-based services waiver: MFP Residential Supports (MFP-RS) (1028.R01.00). April 1, 2018. Baltimore, MD: CMS. </t>
    </r>
    <r>
      <rPr>
        <sz val="9"/>
        <color rgb="FF5CA1BE"/>
        <rFont val="Roboto Regular"/>
      </rPr>
      <t>https://www.medicaid.gov/medicaid/section-1115-demo/demonstration-and-waiver-list/?entry=8721</t>
    </r>
    <r>
      <rPr>
        <sz val="9"/>
        <color theme="1"/>
        <rFont val="Roboto Regular"/>
      </rPr>
      <t>.</t>
    </r>
  </si>
  <si>
    <r>
      <t xml:space="preserve">Sources: </t>
    </r>
    <r>
      <rPr>
        <sz val="9"/>
        <color theme="1"/>
        <rFont val="Roboto Regular"/>
      </rPr>
      <t xml:space="preserve">
Centers for Medicare &amp; Medicaid Services (CMS), U.S. Department of Health and Human Services. 2019a. Section 1915(c) of the Social Security Act Medicaid home- and community-based services waiver: Children's Waiver Program (4119.R06.00). October 1, 2019. Baltimore, MD: CMS. </t>
    </r>
    <r>
      <rPr>
        <sz val="9"/>
        <color rgb="FF5CA1BE"/>
        <rFont val="Roboto Regular"/>
      </rPr>
      <t>https://www.medicaid.gov/medicaid/section-1115-demo/demonstration-and-waiver-list/82086</t>
    </r>
    <r>
      <rPr>
        <sz val="9"/>
        <color theme="1"/>
        <rFont val="Roboto Regular"/>
      </rPr>
      <t xml:space="preserve">.
Centers for Medicare &amp; Medicaid Services (CMS), U.S. Department of Health and Human Services. 2019b. Section 1915(c) of the Social Security Act Medicaid home- and community-based services waiver: Habilitation Supports Waiver (0167.R06.00). October 1, 2019. Baltimore, MD: CMS. </t>
    </r>
    <r>
      <rPr>
        <sz val="9"/>
        <color rgb="FF5CA1BE"/>
        <rFont val="Roboto Regular"/>
      </rPr>
      <t>https://www.medicaid.gov/medicaid/section-1115-demo/demonstration-and-waiver-list/82091</t>
    </r>
    <r>
      <rPr>
        <sz val="9"/>
        <color theme="1"/>
        <rFont val="Roboto Regular"/>
      </rPr>
      <t xml:space="preserve">.
Centers for Medicare &amp; Medicaid Services (CMS), U.S. Department of Health and Human Services. 2019c. Section 1915(c) of the Social Security Act Medicaid home- and community-based services waiver: Waiver for Children with Serious Emotional Disturbances (0438.R03.00). October 1, 2019. Baltimore, MD: CMS. </t>
    </r>
    <r>
      <rPr>
        <sz val="9"/>
        <color rgb="FF5CA1BE"/>
        <rFont val="Roboto Regular"/>
      </rPr>
      <t>https://www.medicaid.gov/medicaid/section-1115-demo/demonstration-and-waiver-list/82081</t>
    </r>
    <r>
      <rPr>
        <sz val="9"/>
        <color theme="1"/>
        <rFont val="Roboto Regular"/>
      </rPr>
      <t xml:space="preserve">.
Centers for Medicare &amp; Medicaid Services (CMS), U.S. Department of Health and Human Services. 2019d. Section 1915(c) of the Social Security Act Medicaid home- and community-based services waiver: Amendment to MI Health Link HCBS (1126.R00.00). April 24, 2019. Baltimore, MD: CMS. </t>
    </r>
    <r>
      <rPr>
        <sz val="9"/>
        <color rgb="FF5CA1BE"/>
        <rFont val="Roboto Regular"/>
      </rPr>
      <t>https://www.medicaid.gov/medicaid/section-1115-demo/demonstration-and-waiver-list/?entry=30491</t>
    </r>
    <r>
      <rPr>
        <sz val="9"/>
        <color theme="1"/>
        <rFont val="Roboto Regular"/>
      </rPr>
      <t xml:space="preserve">.
Centers for Medicare &amp; Medicaid Services (CMS), U.S. Department of Health and Human Services. 2018. Section 1915(c) of the Social Security Act Medicaid home- and community-based services waiver: MI Choice Renewal (0233.R05.00). October 1, 2018. Baltimore, MD: CMS. </t>
    </r>
    <r>
      <rPr>
        <sz val="9"/>
        <color rgb="FF5CA1BE"/>
        <rFont val="Roboto Regular"/>
      </rPr>
      <t>https://www.medicaid.gov/medicaid/section-1115-demo/demonstration-and-waiver-list/?entry=8522</t>
    </r>
    <r>
      <rPr>
        <sz val="9"/>
        <color theme="1"/>
        <rFont val="Roboto Regular"/>
      </rPr>
      <t>.</t>
    </r>
  </si>
  <si>
    <r>
      <t xml:space="preserve">Notes: </t>
    </r>
    <r>
      <rPr>
        <sz val="9"/>
        <color theme="1"/>
        <rFont val="Roboto Regular"/>
      </rPr>
      <t xml:space="preserve">NA is not applicable. LOCD is Level of Care Determination. MDHHS is Michigan Department of Health and Human Services. HCBS is home- and community-based services. APS is Adult Protective Services.
Source language is taken directly from waivers. Data collected by the Medicaid and CHIP Payment and Access Commission (MACPAC) between September 2019 and March 2020, from Section 1915(c) waiver applications found on Medicaid.gov. 
Please contact MACPAC at 202-350-2000 or </t>
    </r>
    <r>
      <rPr>
        <sz val="9"/>
        <color rgb="FF5CA1BE"/>
        <rFont val="Roboto Regular"/>
      </rPr>
      <t xml:space="preserve">comments@macpac.gov </t>
    </r>
    <r>
      <rPr>
        <sz val="9"/>
        <color theme="1"/>
        <rFont val="Roboto Regular"/>
      </rPr>
      <t>to report errors or changes.</t>
    </r>
  </si>
  <si>
    <r>
      <t xml:space="preserve">Sources: 
</t>
    </r>
    <r>
      <rPr>
        <sz val="9"/>
        <color theme="1"/>
        <rFont val="Roboto Regular"/>
      </rPr>
      <t xml:space="preserve">
Centers for Medicare &amp; Medicaid Services (CMS), U.S. Department of Health and Human Services. 2019a. Section 1915(c) of the Social Security Act Medicaid home- and community-based services waiver: Amendment to Developmental Disabilities (DD) Waiver (0061.R07.00). June 1, 2019. Baltimore, MD: CMS. </t>
    </r>
    <r>
      <rPr>
        <sz val="9"/>
        <color rgb="FF5CA1BE"/>
        <rFont val="Roboto Regular"/>
      </rPr>
      <t>https://www.medicaid.gov/medicaid/section-1115-demo/demonstration-and-waiver-list/?entry=21852</t>
    </r>
    <r>
      <rPr>
        <sz val="9"/>
        <color theme="1"/>
        <rFont val="Roboto Regular"/>
      </rPr>
      <t xml:space="preserve">.
Centers for Medicare &amp; Medicaid Services (CMS), U.S. Department of Health and Human Services. 2019b. Section 1915(c) of the Social Security Act Medicaid home- and community-based services waiver: Amendment to Minnesota Brain Injury Waiver (4169.R05.00). March 1, 2019. Baltimore, MD: CMS. </t>
    </r>
    <r>
      <rPr>
        <sz val="9"/>
        <color rgb="FF5CA1BE"/>
        <rFont val="Roboto Regular"/>
      </rPr>
      <t>https://www.medicaid.gov/medicaid/section-1115-demo/demonstration-and-waiver-list/?entry=8559</t>
    </r>
    <r>
      <rPr>
        <sz val="9"/>
        <color theme="1"/>
        <rFont val="Roboto Regular"/>
      </rPr>
      <t xml:space="preserve">.
Centers for Medicare &amp; Medicaid Services (CMS), U.S. Department of Health and Human Services. 2019c. Section 1915(c) of the Social Security Act Medicaid home- and community-based services waiver: Amendment to Elderly Waiver (EW) (0025.R08.00). February 28, 2019. Baltimore, MD: CMS. </t>
    </r>
    <r>
      <rPr>
        <sz val="9"/>
        <color rgb="FF5CA1BE"/>
        <rFont val="Roboto Regular"/>
      </rPr>
      <t>https://www.medicaid.gov/medicaid/section-1115-demo/demonstration-and-waiver-list/?entry=8558</t>
    </r>
    <r>
      <rPr>
        <sz val="9"/>
        <color theme="1"/>
        <rFont val="Roboto Regular"/>
      </rPr>
      <t xml:space="preserve">.
Centers for Medicare &amp; Medicaid Services (CMS), U.S. Department of Health and Human Services. 2018a. Section 1915(c) of the Social Security Act Medicaid home- and community-based services waiver: Amendment to Community Access for Disability Inclusion (CADI) (0166.R06.00). October 25, 2018. Baltimore, MD: CMS. </t>
    </r>
    <r>
      <rPr>
        <sz val="9"/>
        <color rgb="FF5CA1BE"/>
        <rFont val="Roboto Regular"/>
      </rPr>
      <t>https://www.medicaid.gov/medicaid/section-1115-demo/demonstration-and-waiver-list/?entry=8711</t>
    </r>
    <r>
      <rPr>
        <sz val="9"/>
        <color theme="1"/>
        <rFont val="Roboto Regular"/>
      </rPr>
      <t>.
Centers for Medicare &amp; Medicaid Services (CMS), U.S. Department of Health and Human Services. 2018b. Section 1915(c) of the Social Security Act Medicaid home- and community-based services waiver: Amendment to Community Alternative Care (CAC) Waiver (4128.R07.00). October 25, 2018. Baltimore, MD: CMS.</t>
    </r>
    <r>
      <rPr>
        <sz val="9"/>
        <color rgb="FF5CA1BE"/>
        <rFont val="Roboto Regular"/>
      </rPr>
      <t xml:space="preserve"> https://www.medicaid.gov/medicaid/section-1115-demo/demonstration-and-waiver-list/?entry=8560</t>
    </r>
    <r>
      <rPr>
        <sz val="9"/>
        <color theme="1"/>
        <rFont val="Roboto Regular"/>
      </rPr>
      <t>.</t>
    </r>
  </si>
  <si>
    <r>
      <t xml:space="preserve">Notes: </t>
    </r>
    <r>
      <rPr>
        <sz val="9"/>
        <color theme="1"/>
        <rFont val="Roboto Regular"/>
      </rPr>
      <t xml:space="preserve">NA is not applicable. EW is Elderly Waiver. LTCC is Long Term Care Consultation. CAC is Community Alternative Care Waiver. CADI is Community Access for Disability Inclusion. HCBS is home- and community-based services. DD is developmental disabilities. ICF/IID is Intermediate Care Facility for Individuals with Intellectual Disabilities.
Source language is taken directly from waivers. Data collected by the Medicaid and CHIP Payment and Access Commission (MACPAC) between September 2019 and March 2020, from Section 1915(c) waiver applications found on Medicaid.gov. 
Please contact MACPAC at 202-350-2000 or </t>
    </r>
    <r>
      <rPr>
        <sz val="9"/>
        <color rgb="FF5CA1BE"/>
        <rFont val="Roboto Regular"/>
      </rPr>
      <t>comments@macpac.gov</t>
    </r>
    <r>
      <rPr>
        <sz val="9"/>
        <color theme="1"/>
        <rFont val="Roboto Regular"/>
      </rPr>
      <t xml:space="preserve"> to report errors or changes.</t>
    </r>
  </si>
  <si>
    <r>
      <t xml:space="preserve">Sources: 
</t>
    </r>
    <r>
      <rPr>
        <sz val="9"/>
        <color theme="1"/>
        <rFont val="Roboto Regular"/>
      </rPr>
      <t xml:space="preserve">
Centers for Medicare &amp; Medicaid Services (CMS), U.S. Department of Health and Human Services. 2018a. Section 1915(c) of the Social Security Act Medicaid home- and community-based services waiver: Assisted Living Waiver (0355.R04.00). October 1, 2018. Baltimore, MD: CMS. </t>
    </r>
    <r>
      <rPr>
        <sz val="9"/>
        <color rgb="FF5CA1BE"/>
        <rFont val="Roboto Regular"/>
      </rPr>
      <t>https://www.medicaid.gov/medicaid/section-1115-demo/demonstration-and-waiver-list/?entry=8606</t>
    </r>
    <r>
      <rPr>
        <sz val="9"/>
        <color theme="1"/>
        <rFont val="Roboto Regular"/>
      </rPr>
      <t xml:space="preserve">.
Centers for Medicare &amp; Medicaid Services (CMS), U.S. Department of Health and Human Services. 2018b. Section 1915(c) of the Social Security Act Medicaid home- and community-based services waiver: Intellectual Disabilities/Developmental Disabilities (ID/DD) (0282.R05.00). July 1, 2018. Baltimore, MD: CMS. </t>
    </r>
    <r>
      <rPr>
        <sz val="9"/>
        <color rgb="FF5CA1BE"/>
        <rFont val="Roboto Regular"/>
      </rPr>
      <t>https://www.medicaid.gov/medicaid/section-1115-demo/demonstration-and-waiver-list/?entry=8605</t>
    </r>
    <r>
      <rPr>
        <sz val="9"/>
        <color theme="1"/>
        <rFont val="Roboto Regular"/>
      </rPr>
      <t xml:space="preserve">.
Centers for Medicare &amp; Medicaid Services (CMS), U.S. Department of Health and Human Services. 2017a. Section 1915(c) of the Social Security Act Medicaid home- and community-based services waiver: Elderly and Disabled (E&amp;D) (0272.R05.00). July 1, 2017. Baltimore, MD: CMS. </t>
    </r>
    <r>
      <rPr>
        <sz val="9"/>
        <color rgb="FF5CA1BE"/>
        <rFont val="Roboto Regular"/>
      </rPr>
      <t>https://www.medicaid.gov/medicaid/section-1115-demo/demonstration-and-waiver-list/?entry=8603</t>
    </r>
    <r>
      <rPr>
        <sz val="9"/>
        <color theme="1"/>
        <rFont val="Roboto Regular"/>
      </rPr>
      <t xml:space="preserve">.
Centers for Medicare &amp; Medicaid Services (CMS), U.S. Department of Health and Human Services. 2017b. Section 1915(c) of the Social Security Act Medicaid home- and community-based services waiver: Independent Living Waiver (0255.R05.00). July 1, 2017. Baltimore, MD: CMS. </t>
    </r>
    <r>
      <rPr>
        <sz val="9"/>
        <color rgb="FF5CA1BE"/>
        <rFont val="Roboto Regular"/>
      </rPr>
      <t>https://www.medicaid.gov/medicaid/section-1115-demo/demonstration-and-waiver-list/?entry=8604</t>
    </r>
    <r>
      <rPr>
        <sz val="9"/>
        <color theme="1"/>
        <rFont val="Roboto Regular"/>
      </rPr>
      <t xml:space="preserve">.
Centers for Medicare &amp; Medicaid Services (CMS), U.S. Department of Health and Human Services. 2015. Section 1915(c) of the Social Security Act Medicaid home- and community-based services waiver: Traumatic Brain Injury/Spinal Cord Injury Waiver (0366.R03.00). July 1, 2015. Baltimore, MD: CMS. </t>
    </r>
    <r>
      <rPr>
        <sz val="9"/>
        <color rgb="FF5CA1BE"/>
        <rFont val="Roboto Regular"/>
      </rPr>
      <t>https://www.medicaid.gov/medicaid/section-1115-demo/demonstration-and-waiver-list/?entry=8607</t>
    </r>
    <r>
      <rPr>
        <sz val="9"/>
        <color theme="1"/>
        <rFont val="Roboto Regular"/>
      </rPr>
      <t xml:space="preserve">.
Mississippi Division of Medicaid. n.d. Title 23 of the Mississippi Administrative Code, Part 208: Home and Community Based Long Term Care Services. </t>
    </r>
    <r>
      <rPr>
        <sz val="9"/>
        <color rgb="FF5CA1BE"/>
        <rFont val="Roboto Regular"/>
      </rPr>
      <t>https://medicaid.ms.gov/providers/administrative-code/</t>
    </r>
    <r>
      <rPr>
        <sz val="9"/>
        <color theme="1"/>
        <rFont val="Roboto Regular"/>
      </rPr>
      <t>.</t>
    </r>
  </si>
  <si>
    <r>
      <t xml:space="preserve">Notes: </t>
    </r>
    <r>
      <rPr>
        <sz val="9"/>
        <color theme="1"/>
        <rFont val="Roboto Regular"/>
      </rPr>
      <t xml:space="preserve">NA is not applicable. E&amp;D is Elderly and Disabled. HCBS is home- and community-based services. CMS is Centers for Medicare &amp; Medicaid Services. MDRS is Mississippi Department of Rehabilitation Services. ID/DD is intellectual disabilities/developmental disabilities. ICF/IID is Intermediate Care Facility for Individuals with Intellectual Disabilities. PASRR is Pre-Admission Screening and Resident Review. NF if nursing facility. TBI/SCI is Traumatic Brain Injury/Spinal Cord Injury.
Source language is taken directly from waivers. Data collected by the Medicaid and CHIP Payment and Access Commission (MACPAC) between September 2019 and March 2020, from Section 1915(c) waiver applications found on Medicaid.gov. 
Please contact MACPAC at 202-350-2000 or </t>
    </r>
    <r>
      <rPr>
        <sz val="9"/>
        <color rgb="FF5CA1BE"/>
        <rFont val="Roboto Regular"/>
      </rPr>
      <t>comments@macpac.gov</t>
    </r>
    <r>
      <rPr>
        <sz val="9"/>
        <color theme="1"/>
        <rFont val="Roboto Regular"/>
      </rPr>
      <t xml:space="preserve"> to report errors or changes.</t>
    </r>
  </si>
  <si>
    <r>
      <t xml:space="preserve">Sources: 
</t>
    </r>
    <r>
      <rPr>
        <sz val="9"/>
        <color theme="1"/>
        <rFont val="Roboto Regular"/>
      </rPr>
      <t xml:space="preserve">
Centers for Medicare &amp; Medicaid Services (CMS), U.S. Department of Health and Human Services. 2019a. Section 1915(c) of the Social Security Act Medicaid home- and community-based services waiver: Brain Injury Waiver (1406.R00.00). October 1, 2019. Baltimore, MD: CMS. </t>
    </r>
    <r>
      <rPr>
        <sz val="9"/>
        <color rgb="FF5CA1BE"/>
        <rFont val="Roboto Regular"/>
      </rPr>
      <t>https://dss.mo.gov/mhd/waivers/1915c-home-and-community-waivers/brain-injury-waiver.htm</t>
    </r>
    <r>
      <rPr>
        <sz val="9"/>
        <color theme="1"/>
        <rFont val="Roboto Regular"/>
      </rPr>
      <t xml:space="preserve">.
Centers for Medicare &amp; Medicaid Services (CMS), U.S. Department of Health and Human Services. 2019b. Section 1915(c) of the Social Security Act Medicaid home- and community-based services waiver: Independent Living Waiver (0346.R04.00). April 26, 2019. Baltimore, MD: CMS. </t>
    </r>
    <r>
      <rPr>
        <sz val="9"/>
        <color rgb="FF5CA1BE"/>
        <rFont val="Roboto Regular"/>
      </rPr>
      <t>https://www.medicaid.gov/medicaid/section-1115-demo/demonstration-and-waiver-list/?entry=8614</t>
    </r>
    <r>
      <rPr>
        <sz val="9"/>
        <color theme="1"/>
        <rFont val="Roboto Regular"/>
      </rPr>
      <t>.
Centers for Medicare &amp; Medicaid Services (CMS), U.S. Department of Health and Human Services. 2019c. Section 1915(c) of the Social Security Act Medicaid home- and community-based services waiver: Amendment to Division of DD Community Support Waiver (0404.R03.00). January 1, 2019. Baltimore, MD: CMS.</t>
    </r>
    <r>
      <rPr>
        <sz val="9"/>
        <color rgb="FF5CA1BE"/>
        <rFont val="Roboto Regular"/>
      </rPr>
      <t xml:space="preserve"> https://www.medicaid.gov/medicaid/section-1115-demo/demonstration-and-waiver-list/?entry=8618</t>
    </r>
    <r>
      <rPr>
        <sz val="9"/>
        <color theme="1"/>
        <rFont val="Roboto Regular"/>
      </rPr>
      <t>.
Centers for Medicare &amp; Medicaid Services (CMS), U.S. Department of Health and Human Services. 2019d. Section 1915(c) of the Social Security Act Medicaid home- and community-based services waiver: Amendment to DD Comprehensive Waiver (0178.R06.00). January 1, 2019. Baltimore, MD: CMS.</t>
    </r>
    <r>
      <rPr>
        <sz val="9"/>
        <color rgb="FF5CA1BE"/>
        <rFont val="Roboto Regular"/>
      </rPr>
      <t xml:space="preserve"> https://www.medicaid.gov/medicaid/section-1115-demo/demonstration-and-waiver-list/?entry=8617</t>
    </r>
    <r>
      <rPr>
        <sz val="9"/>
        <rFont val="Roboto Regular"/>
      </rPr>
      <t>.</t>
    </r>
    <r>
      <rPr>
        <sz val="9"/>
        <color theme="1"/>
        <rFont val="Roboto Regular"/>
      </rPr>
      <t xml:space="preserve">
Centers for Medicare &amp; Medicaid Services (CMS), U.S. Department of Health and Human Services. 2019e. Section 1915(c) of the Social Security Act Medicaid home- and community-based services waiver: Amendment to Missouri Children with Developmental Disabilities (MOCDD) Waiver (4185.R05.00). January 1, 2019. Baltimore, MD: CMS. </t>
    </r>
    <r>
      <rPr>
        <sz val="9"/>
        <color rgb="FF5CA1BE"/>
        <rFont val="Roboto Regular"/>
      </rPr>
      <t>https://www.medicaid.gov/medicaid/section-1115-demo/demonstration-and-waiver-list/?entry=8615</t>
    </r>
    <r>
      <rPr>
        <sz val="9"/>
        <color theme="1"/>
        <rFont val="Roboto Regular"/>
      </rPr>
      <t>.
Centers for Medicare &amp; Medicaid Services (CMS), U.S. Department of Health and Human Services. 2019f. Section 1915(c) of the Social Security Act Medicaid home- and community-based services waiver: Amendment to Partnership for Hope (0841.R02.00). January 1, 2019. Baltimore, MD: CMS.</t>
    </r>
    <r>
      <rPr>
        <sz val="9"/>
        <color rgb="FF5CA1BE"/>
        <rFont val="Roboto Regular"/>
      </rPr>
      <t xml:space="preserve"> https://www.medicaid.gov/medicaid/section-1115-demo/demonstration-and-waiver-list/?entry=8616</t>
    </r>
    <r>
      <rPr>
        <sz val="9"/>
        <color theme="1"/>
        <rFont val="Roboto Regular"/>
      </rPr>
      <t xml:space="preserve">.
Centers for Medicare &amp; Medicaid Services (CMS), U.S. Department of Health and Human Services. 2018. Section 1915(c) of the Social Security Act Medicaid home- and community-based services waiver: Aged &amp; Disabled Waiver (0026.R08.00). July 1, 2018. Baltimore, MD: CMS. </t>
    </r>
    <r>
      <rPr>
        <sz val="9"/>
        <color rgb="FF5CA1BE"/>
        <rFont val="Roboto Regular"/>
      </rPr>
      <t>https://www.medicaid.gov/medicaid/section-1115-demo/demonstration-and-waiver-list/?entry=8712</t>
    </r>
    <r>
      <rPr>
        <sz val="9"/>
        <color theme="1"/>
        <rFont val="Roboto Regular"/>
      </rPr>
      <t xml:space="preserve">.
Centers for Medicare &amp; Medicaid Services (CMS), U.S. Department of Health and Human Services. 2017a. Section 1915(c) of the Social Security Act Medicaid home- and community-based services waiver: Amendment to Adult Day Care Waiver (1021.R01.00). November 30, 2017. Baltimore, MD: CMS. </t>
    </r>
    <r>
      <rPr>
        <sz val="9"/>
        <color rgb="FF5CA1BE"/>
        <rFont val="Roboto Regular"/>
      </rPr>
      <t>https://www.medicaid.gov/medicaid/section-1115-demo/demonstration-and-waiver-list/?entry=22638</t>
    </r>
    <r>
      <rPr>
        <sz val="9"/>
        <rFont val="Roboto Regular"/>
      </rPr>
      <t xml:space="preserve">.
Centers for Medicare &amp; Medicaid Services (CMS), U.S. Department of Health and Human Services. 2017b. Section 1915(c) of the Social Security Act Medicaid home- and community-based services waiver: AIDS Waiver (0197.R05.00). November 1, 2017. Baltimore, MD: CMS. </t>
    </r>
    <r>
      <rPr>
        <sz val="9"/>
        <color rgb="FF5CA1BE"/>
        <rFont val="Roboto Regular"/>
      </rPr>
      <t>https://www.medicaid.gov/medicaid/section-1115-demo/demonstration-and-waiver-list/?entry=8612</t>
    </r>
    <r>
      <rPr>
        <sz val="9"/>
        <rFont val="Roboto Regular"/>
      </rPr>
      <t>.
Centers for Medicare &amp; Medicaid Services (CMS), U.S. Department of Health and Human Services. 2016. Section 1915(c) of the Social Security Act Medicaid home- and community-based services waiver: Medically Fragile Adult Waiver (40190.R04.00). July 1, 2016. Baltimore, MD: CMS.</t>
    </r>
    <r>
      <rPr>
        <sz val="9"/>
        <color rgb="FF5CA1BE"/>
        <rFont val="Roboto Regular"/>
      </rPr>
      <t xml:space="preserve"> https://www.medicaid.gov/medicaid/section-1115-demo/demonstration-and-waiver-list/?entry=8619</t>
    </r>
    <r>
      <rPr>
        <sz val="9"/>
        <rFont val="Roboto Regular"/>
      </rPr>
      <t>.</t>
    </r>
  </si>
  <si>
    <r>
      <t xml:space="preserve">Notes: </t>
    </r>
    <r>
      <rPr>
        <sz val="9"/>
        <color theme="1"/>
        <rFont val="Roboto Regular"/>
      </rPr>
      <t xml:space="preserve">NA is not applicable. HCBS is home- and community-based services. CMTs are case management team. ICF/IID is Intermediate Care Facility for Individuals with Intellectual Disabilities. E&amp;D is evaluation and diagnostic. M-CHAT is Modified Checklist for Autism in Toddlers. SCQ is Social Communication Questionnaire. GARS is Gilliam Autism Rating Scale. GADS is Gilliam Asperger Disorder Scale. ASDS is Asperger Syndrome Diagnostic Scale. ASD is Autism Spectrum Disorder. CAW is Children’s Autism Waiver. CARS is Childhood Autism Rating Scale. ADOS is Autism Diagnostic Observation Scales. ADI-R is  Autism Diagnostic Interview, Revised. SDMI is. AMDD is Addictive and Mental Disorders Division. DPHHS is Department of Public Health and Human Services. CPOs are community program officers. PERS is personal emergency response system. 
Source language is taken directly from waivers. Data collected by the Medicaid and CHIP Payment and Access Commission (MACPAC) between September 2019 and March 2020, from Section 1915(c) waiver applications found on Medicaid.gov. 
Please contact MACPAC at 202-350-2000 or </t>
    </r>
    <r>
      <rPr>
        <sz val="9"/>
        <color rgb="FF5CA1BE"/>
        <rFont val="Roboto Regular"/>
      </rPr>
      <t xml:space="preserve">comments@macpac.gov </t>
    </r>
    <r>
      <rPr>
        <sz val="9"/>
        <color theme="1"/>
        <rFont val="Roboto Regular"/>
      </rPr>
      <t>to report errors or changes.</t>
    </r>
  </si>
  <si>
    <r>
      <t xml:space="preserve">Sources: 
</t>
    </r>
    <r>
      <rPr>
        <sz val="9"/>
        <color theme="1"/>
        <rFont val="Roboto Regular"/>
      </rPr>
      <t xml:space="preserve">
Centers for Medicare &amp; Medicaid Services (CMS), U.S. Department of Health and Human Services. 2019a. Section 1915(c) of the Social Security Act Medicaid home- and community-based services waiver: Amendment to Home and Community-Based Waiver for Individuals with Developmental Disabilities (0208.R06.00). July 1, 2019. Baltimore, MD: CMS. </t>
    </r>
    <r>
      <rPr>
        <sz val="9"/>
        <color rgb="FF5CA1BE"/>
        <rFont val="Roboto Regular"/>
      </rPr>
      <t>https://www.medicaid.gov/medicaid/section-1115-demo/demonstration-and-waiver-list/?entry=7994</t>
    </r>
    <r>
      <rPr>
        <sz val="9"/>
        <color theme="1"/>
        <rFont val="Roboto Regular"/>
      </rPr>
      <t>.
Centers for Medicare &amp; Medicaid Services (CMS), U.S. Department of Health and Human Services. 2019b. Section 1915(c) of the Social Security Act Medicaid home- and community-based services waiver: Amendment to Behavioral Health Severe and Disabling Mental Illness Home and Community Based Services (0455.R02.00). February 11, 2019. Baltimore, MD: CMS.</t>
    </r>
    <r>
      <rPr>
        <sz val="9"/>
        <color rgb="FF5CA1BE"/>
        <rFont val="Roboto Regular"/>
      </rPr>
      <t xml:space="preserve"> https://www.medicaid.gov/medicaid/section-1115-demo/demonstration-and-waiver-list/?entry=7997</t>
    </r>
    <r>
      <rPr>
        <sz val="9"/>
        <color theme="1"/>
        <rFont val="Roboto Regular"/>
      </rPr>
      <t>.
Centers for Medicare &amp; Medicaid Services (CMS), U.S. Department of Health and Human Services. 2019c. Section 1915(c) of the Social Security Act Medicaid home- and community-based services waiver: Amendment to Montana Big Sky (0148.R06.00). February 11, 2019. Baltimore, MD: CMS.</t>
    </r>
    <r>
      <rPr>
        <sz val="9"/>
        <color rgb="FF5CA1BE"/>
        <rFont val="Roboto Regular"/>
      </rPr>
      <t xml:space="preserve"> https://www.medicaid.gov/medicaid/section-1115-demo/demonstration-and-waiver-list/?entry=7991</t>
    </r>
    <r>
      <rPr>
        <sz val="9"/>
        <color theme="1"/>
        <rFont val="Roboto Regular"/>
      </rPr>
      <t xml:space="preserve">.
Centers for Medicare &amp; Medicaid Services (CMS), U.S. Department of Health and Human Services. 2017. Section 1915(c) of the Social Security Act Medicaid home- and community-based services waiver: Children's Autism Waiver (0667.R02.00). January 1, 2017. Baltimore, MD: CMS. </t>
    </r>
    <r>
      <rPr>
        <sz val="9"/>
        <color rgb="FF5CA1BE"/>
        <rFont val="Roboto Regular"/>
      </rPr>
      <t>https://www.medicaid.gov/medicaid/section-1115-demo/demonstration-and-waiver-list/?entry=7993</t>
    </r>
    <r>
      <rPr>
        <sz val="9"/>
        <color theme="1"/>
        <rFont val="Roboto Regular"/>
      </rPr>
      <t>.</t>
    </r>
  </si>
  <si>
    <r>
      <t xml:space="preserve">Sources: 
</t>
    </r>
    <r>
      <rPr>
        <sz val="9"/>
        <color theme="1"/>
        <rFont val="Roboto Regular"/>
      </rPr>
      <t xml:space="preserve">
Centers for Medicare &amp; Medicaid Services (CMS), U.S. Department of Health and Human Services. 2018a. Section 1915(c) of the Social Security Act Medicaid home- and community-based services waiver: Traumatic Brain Injury (40199.R04.00). October 1, 2018. Baltimore, MD: CMS. </t>
    </r>
    <r>
      <rPr>
        <sz val="9"/>
        <color rgb="FF5CA1BE"/>
        <rFont val="Roboto Regular"/>
      </rPr>
      <t>https://www.medicaid.gov/medicaid/section-1115-demo/demonstration-and-waiver-list/?entry=8001</t>
    </r>
    <r>
      <rPr>
        <sz val="9"/>
        <color theme="1"/>
        <rFont val="Roboto Regular"/>
      </rPr>
      <t xml:space="preserve">.
Centers for Medicare &amp; Medicaid Services (CMS), U.S. Department of Health and Human Services. 2018b. Section 1915(c) of the Social Security Act Medicaid home- and community-based services waiver: Amendment to Comprehensive Developmental Disabilities Services waiver (4154.R06.00). May 1, 2018. Baltimore, MD: CMS. </t>
    </r>
    <r>
      <rPr>
        <sz val="9"/>
        <color rgb="FF5CA1BE"/>
        <rFont val="Roboto Regular"/>
      </rPr>
      <t>https://www.medicaid.gov/medicaid/section-1115-demo/demonstration-and-waiver-list/?entry=8000</t>
    </r>
    <r>
      <rPr>
        <sz val="9"/>
        <color theme="1"/>
        <rFont val="Roboto Regular"/>
      </rPr>
      <t>.
Centers for Medicare &amp; Medicaid Services (CMS), U.S. Department of Health and Human Services. 2017. Section 1915(c) of the Social Security Act Medicaid home- and community-based services waiver: Amendment to DD Day Services Waiver for Adults (0394.R03.00). November 1, 2017. Baltimore, MD: CMS.</t>
    </r>
    <r>
      <rPr>
        <sz val="9"/>
        <color rgb="FF5CA1BE"/>
        <rFont val="Roboto Regular"/>
      </rPr>
      <t xml:space="preserve"> https://www.medicaid.gov/medicaid/section-1115-demo/demonstration-and-waiver-list/?entry=8004</t>
    </r>
    <r>
      <rPr>
        <sz val="9"/>
        <color theme="1"/>
        <rFont val="Roboto Regular"/>
      </rPr>
      <t xml:space="preserve">.
Centers for Medicare &amp; Medicaid Services (CMS), U.S. Department of Health and Human Services. 2016. Section 1915(c) of the Social Security Act Medicaid home- and community-based services waiver: Amendment to HCBS Waiver for Aged and Adults and Children with Disabilities (0187.R06.00). August 1, 2016. Baltimore, MD: CMS. </t>
    </r>
    <r>
      <rPr>
        <sz val="9"/>
        <color rgb="FF5CA1BE"/>
        <rFont val="Roboto Regular"/>
      </rPr>
      <t>https://www.medicaid.gov/medicaid/section-1115-demo/demonstration-and-waiver-list/?entry=7999</t>
    </r>
    <r>
      <rPr>
        <sz val="9"/>
        <color theme="1"/>
        <rFont val="Roboto Regular"/>
      </rPr>
      <t>.</t>
    </r>
  </si>
  <si>
    <r>
      <t xml:space="preserve">Notes: </t>
    </r>
    <r>
      <rPr>
        <sz val="9"/>
        <color theme="1"/>
        <rFont val="Roboto Regular"/>
      </rPr>
      <t xml:space="preserve">NA is not applicable. DHCFP is Division of Health Care Financing and Policy. ADSD is Aging and Disability Services Division. DWSS is Division of Welfare and Supportive Services. HCBS is home- and community-based services. LOC is level of care. HCC is health care coordinators. POC is plan of care. CSHA is comprehensive social health assessment. SOU is statement of understanding. ICF/IID is Intermediate Care Facility for Individuals with Intellectual Disabilities. PERS is personal emergency response system.
Source language is taken directly from waivers. Data collected by the Medicaid and CHIP Payment and Access Commission (MACPAC) between September 2019 and March 2020, from Section 1915(c) waiver applications found on Medicaid.gov. 
Please contact MACPAC at 202-350-2000 or </t>
    </r>
    <r>
      <rPr>
        <sz val="9"/>
        <color rgb="FF5CA1BE"/>
        <rFont val="Roboto Regular"/>
      </rPr>
      <t>comments@macpac.gov</t>
    </r>
    <r>
      <rPr>
        <sz val="9"/>
        <color theme="1"/>
        <rFont val="Roboto Regular"/>
      </rPr>
      <t xml:space="preserve"> to report errors or changes.</t>
    </r>
  </si>
  <si>
    <r>
      <t xml:space="preserve">Sources: 
</t>
    </r>
    <r>
      <rPr>
        <sz val="9"/>
        <color theme="1"/>
        <rFont val="Roboto Regular"/>
      </rPr>
      <t xml:space="preserve">
Centers for Medicare &amp; Medicaid Services (CMS), U.S. Department of Health and Human Services. 2019. Section 1915(c) of the Social Security Act Medicaid home- and community-based services waiver: Amendment to Waiver for the Frail Elderly (0152.R06.00). April 1, 2019. Baltimore, MD: CMS. </t>
    </r>
    <r>
      <rPr>
        <sz val="9"/>
        <color rgb="FF5CA1BE"/>
        <rFont val="Roboto Regular"/>
      </rPr>
      <t>https://www.medicaid.gov/medicaid/section-1115-demo/demonstration-and-waiver-list/?entry=8010</t>
    </r>
    <r>
      <rPr>
        <sz val="9"/>
        <color theme="1"/>
        <rFont val="Roboto Regular"/>
      </rPr>
      <t xml:space="preserve">.
Centers for Medicare &amp; Medicaid Services (CMS), U.S. Department of Health and Human Services. 2018a. Section 1915(c) of the Social Security Act Medicaid home- and community-based services waiver: HCBS Waiver for Individuals with Intellectual and Developmental Disabilities (0125.R07.00). October 1, 2018. Baltimore, MD: CMS. </t>
    </r>
    <r>
      <rPr>
        <sz val="9"/>
        <color rgb="FF5CA1BE"/>
        <rFont val="Roboto Regular"/>
      </rPr>
      <t>https://www.medicaid.gov/medicaid/section-1115-demo/demonstration-and-waiver-list/?entry=8008</t>
    </r>
    <r>
      <rPr>
        <sz val="9"/>
        <color theme="1"/>
        <rFont val="Roboto Regular"/>
      </rPr>
      <t xml:space="preserve">.
Centers for Medicare &amp; Medicaid Services (CMS), U.S. Department of Health and Human Services. 2018b. Section 1915(c) of the Social Security Act Medicaid home- and community-based services waiver: Amendment to Home and Community Based Waiver for Persons with Physical Disabilities (4150.R06.00). January 1, 2018. Baltimore, MD: CMS. </t>
    </r>
    <r>
      <rPr>
        <sz val="9"/>
        <color rgb="FF5CA1BE"/>
        <rFont val="Roboto Regular"/>
      </rPr>
      <t>https://www.medicaid.gov/medicaid/section-1115-demo/demonstration-and-waiver-list/?entry=8007</t>
    </r>
    <r>
      <rPr>
        <sz val="9"/>
        <color theme="1"/>
        <rFont val="Roboto Regular"/>
      </rPr>
      <t>.</t>
    </r>
  </si>
  <si>
    <r>
      <t xml:space="preserve">Sources: 
</t>
    </r>
    <r>
      <rPr>
        <sz val="9"/>
        <color theme="1"/>
        <rFont val="Roboto Regular"/>
      </rPr>
      <t xml:space="preserve">
Centers for Medicare &amp; Medicaid Services (CMS), U.S. Department of Health and Human Services. 2017a. Section 1915(c) of the Social Security Act Medicaid home- and community-based services waiver: Choices for Independence Waiver Renewal: 2017---&gt;2022 (0060.R07.00). July 1, 2017. Baltimore, MD: CMS. </t>
    </r>
    <r>
      <rPr>
        <sz val="9"/>
        <color rgb="FF5CA1BE"/>
        <rFont val="Roboto Regular"/>
      </rPr>
      <t>https://www.medicaid.gov/medicaid/section-1115-demo/demonstration-and-waiver-list/?entry=8722</t>
    </r>
    <r>
      <rPr>
        <sz val="9"/>
        <color theme="1"/>
        <rFont val="Roboto Regular"/>
      </rPr>
      <t xml:space="preserve">.
Centers for Medicare &amp; Medicaid Services (CMS), U.S. Department of Health and Human Services. 2017b. Section 1915(c) of the Social Security Act Medicaid home- and community-based services waiver: Amendment to NH In Home Supports Waiver for Children with Developmental Disabilities: 2016 --&gt; 2020 (0397.R03.00). May 10, 2017. Baltimore, MD: CMS. </t>
    </r>
    <r>
      <rPr>
        <sz val="9"/>
        <color rgb="FF5CA1BE"/>
        <rFont val="Roboto Regular"/>
      </rPr>
      <t>https://www.medicaid.gov/medicaid/section-1115-demo/demonstration-and-waiver-list/?entry=8014</t>
    </r>
    <r>
      <rPr>
        <sz val="9"/>
        <color theme="1"/>
        <rFont val="Roboto Regular"/>
      </rPr>
      <t>.
Centers for Medicare &amp; Medicaid Services (CMS), U.S. Department of Health and Human Services. 2016a. Section 1915(c) of the Social Security Act Medicaid home- and community-based services waiver: NH Acquired Brain Disorder Waiver 2016-2021 (4177.R05.00). November 1, 2016. Baltimore, MD: CMS.</t>
    </r>
    <r>
      <rPr>
        <sz val="9"/>
        <color rgb="FF5CA1BE"/>
        <rFont val="Roboto Regular"/>
      </rPr>
      <t xml:space="preserve"> https://www.medicaid.gov/medicaid/section-1115-demo/demonstration-and-waiver-list/?entry=8012</t>
    </r>
    <r>
      <rPr>
        <sz val="9"/>
        <color theme="1"/>
        <rFont val="Roboto Regular"/>
      </rPr>
      <t>.
Centers for Medicare &amp; Medicaid Services (CMS), U.S. Department of Health and Human Services. 2016b. Section 1915(c) of the Social Security Act Medicaid home- and community-based services waiver: NH Developmental Disabilities Waiver 2016-2021 (0053.R06.00). September 1, 2016. Baltimore, MD: CMS.</t>
    </r>
    <r>
      <rPr>
        <sz val="9"/>
        <color rgb="FF5CA1BE"/>
        <rFont val="Roboto Regular"/>
      </rPr>
      <t xml:space="preserve"> https://www.medicaid.gov/medicaid/section-1115-demo/demonstration-and-waiver-list/?entry=8011</t>
    </r>
    <r>
      <rPr>
        <sz val="9"/>
        <color theme="1"/>
        <rFont val="Roboto Regular"/>
      </rPr>
      <t>.</t>
    </r>
  </si>
  <si>
    <r>
      <t xml:space="preserve">Sources: 
</t>
    </r>
    <r>
      <rPr>
        <sz val="9"/>
        <color theme="1"/>
        <rFont val="Roboto Regular"/>
      </rPr>
      <t xml:space="preserve">
Centers for Medicare &amp; Medicaid Services (CMS), U.S. Department of Health and Human Services. 2019. Section 1115 of the Social Security Act Medicaid demonstration: Amendment to New Jersey FamilyCare Comprehensive Demonstration (11-W-00279/2). July 25, 2019. Baltimore, MD: CMS. </t>
    </r>
    <r>
      <rPr>
        <sz val="9"/>
        <color rgb="FF5CA1BE"/>
        <rFont val="Roboto Regular"/>
      </rPr>
      <t>https://www.medicaid.gov/medicaid/section-1115-demo/demonstration-and-waiver-list/?entry=8017</t>
    </r>
    <r>
      <rPr>
        <sz val="9"/>
        <color theme="1"/>
        <rFont val="Roboto Regular"/>
      </rPr>
      <t xml:space="preserve">.
Centers for Medicare &amp; Medicaid Services (CMS), U.S. Department of Health and Human Services. 2016. Section 1915(c) of the Social Security Act Medicaid home- and community-based services waiver: Community Care Waiver (0031.R06.00). July 1, 2016. Baltimore, MD: CMS. </t>
    </r>
    <r>
      <rPr>
        <sz val="9"/>
        <color rgb="FF5CA1BE"/>
        <rFont val="Roboto Regular"/>
      </rPr>
      <t>https://www.medicaid.gov/medicaid/section-1115-demo/demonstration-and-waiver-list/?entry=8022</t>
    </r>
    <r>
      <rPr>
        <sz val="9"/>
        <color theme="1"/>
        <rFont val="Roboto Regular"/>
      </rPr>
      <t>.</t>
    </r>
  </si>
  <si>
    <r>
      <t xml:space="preserve">Sources: 
</t>
    </r>
    <r>
      <rPr>
        <sz val="9"/>
        <color theme="1"/>
        <rFont val="Roboto Regular"/>
      </rPr>
      <t xml:space="preserve">
Centers for Medicare &amp; Medicaid Services (CMS), U.S. Department of Health and Human Services. 2020. Section 1115 of the Social Security Act Medicaid demonstration: Amendment to Centennial Care 2.0 Medicaid 1115 Demonstration (11-W-00194/1). February 7, 2020. Baltimore, MD: CMS. </t>
    </r>
    <r>
      <rPr>
        <sz val="9"/>
        <color rgb="FF5CA1BE"/>
        <rFont val="Roboto Regular"/>
      </rPr>
      <t>https://www.medicaid.gov/medicaid/section-1115-demo/demonstration-and-waiver-list/?entry=8029</t>
    </r>
    <r>
      <rPr>
        <sz val="9"/>
        <color theme="1"/>
        <rFont val="Roboto Regular"/>
      </rPr>
      <t xml:space="preserve">.
Centers for Medicare &amp; Medicaid Services (CMS), U.S. Department of Health and Human Services. 2019a. Section 1915(c) of the Social Security Act Medicaid home- and community-based services waiver: Amendment to Medically Fragile Renewal Waiver (0223.R05.00). July 1, 2019. Baltimore, MD: CMS. </t>
    </r>
    <r>
      <rPr>
        <sz val="9"/>
        <color rgb="FF5CA1BE"/>
        <rFont val="Roboto Regular"/>
      </rPr>
      <t>https://www.medicaid.gov/medicaid/section-1115-demo/demonstration-and-waiver-list/?entry=8037</t>
    </r>
    <r>
      <rPr>
        <sz val="9"/>
        <color theme="1"/>
        <rFont val="Roboto Regular"/>
      </rPr>
      <t xml:space="preserve">.
Centers for Medicare &amp; Medicaid Services (CMS), U.S. Department of Health and Human Services. 2019b. Section 1915(c) of the Social Security Act Medicaid home- and community-based services waiver: Amendment to Developmental Disabilities Waiver Program (0173.R06.00). January 1, 2019. Baltimore, MD: CMS. </t>
    </r>
    <r>
      <rPr>
        <sz val="9"/>
        <color rgb="FF5CA1BE"/>
        <rFont val="Roboto Regular"/>
      </rPr>
      <t>https://www.medicaid.gov/medicaid/section-1115-demo/demonstration-and-waiver-list/?entry=8030</t>
    </r>
    <r>
      <rPr>
        <sz val="9"/>
        <color theme="1"/>
        <rFont val="Roboto Regular"/>
      </rPr>
      <t xml:space="preserve">.
Centers for Medicare &amp; Medicaid Services (CMS), U.S. Department of Health and Human Services. 2017. Section 1915(c) of the Social Security Act Medicaid home- and community-based services waiver: Amendment to Mi Via - ICF/IDD Renewal Waiver (0448.R02.00). April 15, 2017. Baltimore, MD: CMS. </t>
    </r>
    <r>
      <rPr>
        <sz val="9"/>
        <color rgb="FF5CA1BE"/>
        <rFont val="Roboto Regular"/>
      </rPr>
      <t>https://www.medicaid.gov/medicaid/section-1115-demo/demonstration-and-waiver-list/?entry=8034</t>
    </r>
    <r>
      <rPr>
        <sz val="9"/>
        <color theme="1"/>
        <rFont val="Roboto Regular"/>
      </rPr>
      <t>.</t>
    </r>
  </si>
  <si>
    <r>
      <t xml:space="preserve">Notes: </t>
    </r>
    <r>
      <rPr>
        <sz val="9"/>
        <color theme="1"/>
        <rFont val="Roboto Regular"/>
      </rPr>
      <t xml:space="preserve">NA is not applicable. ICF/IID is Intermediate Care Facility for Individuals with Intellectual Disabilities. HCBS is home- and community-based services. DDSD is Developmental Disabilties and Supports Division. DOH is Department of Health. MFW is Medically Fragile Waiver. LOC is level of care. TPA is third party assessor. ISD is Income Support Division office.  
Source language is taken directly from waivers. Data collected by the Medicaid and CHIP Payment and Access Commission (MACPAC) between September 2019 and March 2020, from Section 1915(c) and Section 1115 waiver applications found on Medicaid.gov. 
Please contact MACPAC at 202-350-2000 or </t>
    </r>
    <r>
      <rPr>
        <sz val="9"/>
        <color rgb="FF5CA1BE"/>
        <rFont val="Roboto Regular"/>
      </rPr>
      <t>comments@macpac.gov</t>
    </r>
    <r>
      <rPr>
        <sz val="9"/>
        <color theme="1"/>
        <rFont val="Roboto Regular"/>
      </rPr>
      <t xml:space="preserve"> to report errors or changes.</t>
    </r>
  </si>
  <si>
    <r>
      <t xml:space="preserve">Sources: 
</t>
    </r>
    <r>
      <rPr>
        <sz val="9"/>
        <color theme="1"/>
        <rFont val="Roboto Regular"/>
      </rPr>
      <t xml:space="preserve">
Centers for Medicare &amp; Medicaid Services (CMS), U.S. Department of Health and Human Services. 2019. Section 1115 of the Social Security Act Medicaid demonstration: Amendment to Medicaid Redesign Team (11-W-00114/2). September 3, 2019. Baltimore, MD: CMS. </t>
    </r>
    <r>
      <rPr>
        <sz val="9"/>
        <color rgb="FF5CA1BE"/>
        <rFont val="Roboto Regular"/>
      </rPr>
      <t>https://www.medicaid.gov/medicaid/section-1115-demo/demonstration-and-waiver-list/?entry=8059</t>
    </r>
    <r>
      <rPr>
        <sz val="9"/>
        <color theme="1"/>
        <rFont val="Roboto Regular"/>
      </rPr>
      <t>.
Centers for Medicare &amp; Medicaid Services (CMS), U.S. Department of Health and Human Services. 2019a. Section 1915(c) of the Social Security Act Medicaid home- and community-based services waiver: Amendment to NYS OPWDD Comprehensive Renewal Waiver (0238.R05.00). July 1, 2019. Baltimore, MD: CMS.</t>
    </r>
    <r>
      <rPr>
        <sz val="9"/>
        <color rgb="FF5CA1BE"/>
        <rFont val="Roboto Regular"/>
      </rPr>
      <t xml:space="preserve"> https://www.medicaid.gov/medicaid/section-1115-demo/demonstration-and-waiver-list/?entry=8214</t>
    </r>
    <r>
      <rPr>
        <sz val="9"/>
        <color theme="1"/>
        <rFont val="Roboto Regular"/>
      </rPr>
      <t xml:space="preserve">.
Centers for Medicare &amp; Medicaid Services (CMS), U.S. Department of Health and Human Services. 2019b. Section 1915(c) of the Social Security Act Medicaid home- and community-based services waiver: Amendment to Children’s Waiver (4125.R05.00). April 1, 2019. Baltimore, MD: CMS. </t>
    </r>
    <r>
      <rPr>
        <sz val="9"/>
        <color rgb="FF5CA1BE"/>
        <rFont val="Roboto Regular"/>
      </rPr>
      <t>https://www.medicaid.gov/medicaid/section-1115-demo/demonstration-and-waiver-list/?entry=8095</t>
    </r>
    <r>
      <rPr>
        <sz val="9"/>
        <color theme="1"/>
        <rFont val="Roboto Regular"/>
      </rPr>
      <t xml:space="preserve">.
Centers for Medicare &amp; Medicaid Services (CMS), U.S. Department of Health and Human Services. 2019c. Section 1915(c) of the Social Security Act Medicaid home- and community-based services waiver: Amendment to TBI waiver renewal (0269.R04.00). April 10, 2019. Baltimore, MD: CMS. </t>
    </r>
    <r>
      <rPr>
        <sz val="9"/>
        <color rgb="FF5CA1BE"/>
        <rFont val="Roboto Regular"/>
      </rPr>
      <t>https://www.medicaid.gov/medicaid/section-1115-demo/demonstration-and-waiver-list/?entry=8102</t>
    </r>
    <r>
      <rPr>
        <sz val="9"/>
        <color theme="1"/>
        <rFont val="Roboto Regular"/>
      </rPr>
      <t xml:space="preserve">.
Centers for Medicare &amp; Medicaid Services (CMS), U.S. Department of Health and Human Services. 2018. Section 1915(c) of the Social Security Act Medicaid home- and community-based services waiver: Nursing Home Transition &amp; Diversion Medicaid  waiver (0444.R02.00). July 1, 2018. Baltimore, MD: CMS. </t>
    </r>
    <r>
      <rPr>
        <sz val="9"/>
        <color rgb="FF5CA1BE"/>
        <rFont val="Roboto Regular"/>
      </rPr>
      <t>https://www.medicaid.gov/medicaid/section-1115-demo/demonstration-and-waiver-list/?entry=8218</t>
    </r>
    <r>
      <rPr>
        <sz val="9"/>
        <color theme="1"/>
        <rFont val="Roboto Regular"/>
      </rPr>
      <t>.</t>
    </r>
  </si>
  <si>
    <r>
      <t xml:space="preserve">Notes: </t>
    </r>
    <r>
      <rPr>
        <sz val="9"/>
        <color theme="1"/>
        <rFont val="Roboto Regular"/>
      </rPr>
      <t xml:space="preserve">NA is not applicable. MFP is Money Follows the Person. DSS is Department of Social Services. CPS is Child Protective Service. CAP is Community Alternatives Program. ICF/IID is Intermediate Care Facility for Individuals with Intellectual Disabilities. CAP/C is Community Alternatives Program for Children. DI is de-institutionalization. PIHP is prepaid inpatient health plan. 
* As of April 30, 2020, the North Carolina Medicaid Reform Demonstration had not yet been implemented.
Source language is taken directly from waivers. Data collected by the Medicaid and CHIP Payment and Access Commission (MACPAC) between September 2019 and March 2020, from Section 1915(c) and Section 1115 waiver applications found on Medicaid.gov. 
Please contact MACPAC at 202-350-2000 or </t>
    </r>
    <r>
      <rPr>
        <sz val="9"/>
        <color rgb="FF5CA1BE"/>
        <rFont val="Roboto Regular"/>
      </rPr>
      <t>comments@macpac.gov</t>
    </r>
    <r>
      <rPr>
        <sz val="9"/>
        <color theme="1"/>
        <rFont val="Roboto Regular"/>
      </rPr>
      <t xml:space="preserve"> to report errors or changes.</t>
    </r>
  </si>
  <si>
    <r>
      <t xml:space="preserve">Sources: 
</t>
    </r>
    <r>
      <rPr>
        <sz val="9"/>
        <color theme="1"/>
        <rFont val="Roboto Regular"/>
      </rPr>
      <t xml:space="preserve">
Centers for Medicare &amp; Medicaid Services (CMS), U.S. Department of Health and Human Services. 2019a. Section 1915(c) of the Social Security Act Medicaid home- and community-based services waiver: Amendment to CAP/DA Renewal (3.5) (0132.R07.00). November 1, 2019. Baltimore, MD: CMS. </t>
    </r>
    <r>
      <rPr>
        <sz val="9"/>
        <color rgb="FF5CA1BE"/>
        <rFont val="Roboto Regular"/>
      </rPr>
      <t>https://www.medicaid.gov/medicaid/section-1115-demo/demonstration-and-waiver-list/?entry=8232</t>
    </r>
    <r>
      <rPr>
        <sz val="9"/>
        <color theme="1"/>
        <rFont val="Roboto Regular"/>
      </rPr>
      <t xml:space="preserve">.
Centers for Medicare &amp; Medicaid Services (CMS), U.S. Department of Health and Human Services. 2019b. Section 1915(c) of the Social Security Act Medicaid home- and community-based services waiver: North Carolina Innovations (0423.R03.00). July 1, 2019. Baltimore, MD: CMS. </t>
    </r>
    <r>
      <rPr>
        <sz val="9"/>
        <color rgb="FF5CA1BE"/>
        <rFont val="Roboto Regular"/>
      </rPr>
      <t>https://www.medicaid.gov/medicaid/section-1115-demo/demonstration-and-waiver-list/?entry=15912</t>
    </r>
    <r>
      <rPr>
        <sz val="9"/>
        <color theme="1"/>
        <rFont val="Roboto Regular"/>
      </rPr>
      <t xml:space="preserve">.
Centers for Medicare &amp; Medicaid Services (CMS), U.S. Department of Health and Human Services. 2019. Section 1115 of the Social Security Act Medicaid demonstration: North Carolina Medicaid Reform Demonstration (11-W00313/4). April 25, 2019. Baltimore, MD: CMS. </t>
    </r>
    <r>
      <rPr>
        <sz val="9"/>
        <color rgb="FF5CA1BE"/>
        <rFont val="Roboto Regular"/>
      </rPr>
      <t>https://www.medicaid.gov/medicaid/section-1115-demo/demonstration-and-waiver-list/?entry=38522</t>
    </r>
    <r>
      <rPr>
        <sz val="9"/>
        <color theme="1"/>
        <rFont val="Roboto Regular"/>
      </rPr>
      <t xml:space="preserve">.
Centers for Medicare &amp; Medicaid Services (CMS), U.S. Department of Health and Human Services. 2018a. Section 1915(c) of the Social Security Act Medicaid home- and community-based services waiver: TBI Waiver. (1326.R00.00). May 1, 2018. Baltimore, MD: CMS. </t>
    </r>
    <r>
      <rPr>
        <sz val="9"/>
        <color rgb="FF5CA1BE"/>
        <rFont val="Roboto Regular"/>
      </rPr>
      <t>https://www.medicaid.gov/medicaid/section-1115-demo/demonstration-and-waiver-list/?entry=48354</t>
    </r>
    <r>
      <rPr>
        <sz val="9"/>
        <color theme="1"/>
        <rFont val="Roboto Regular"/>
      </rPr>
      <t xml:space="preserve">.
Centers for Medicare &amp; Medicaid Services (CMS), U.S. Department of Health and Human Services. 2018b. Section 1915(c) of the Social Security Act Medicaid home- and community-based services waiver: Amendment to Community Alternatives Program for Children (4141.R06.00). January 1, 2018. Baltimore, MD: CMS. </t>
    </r>
    <r>
      <rPr>
        <sz val="9"/>
        <color rgb="FF5CA1BE"/>
        <rFont val="Roboto Regular"/>
      </rPr>
      <t>https://www.medicaid.gov/medicaid/section-1115-demo/demonstration-and-waiver-list/?entry=8233</t>
    </r>
    <r>
      <rPr>
        <sz val="9"/>
        <color theme="1"/>
        <rFont val="Roboto Regular"/>
      </rPr>
      <t>.</t>
    </r>
  </si>
  <si>
    <r>
      <t xml:space="preserve">Sources: </t>
    </r>
    <r>
      <rPr>
        <sz val="9"/>
        <color theme="1"/>
        <rFont val="Roboto Regular"/>
      </rPr>
      <t xml:space="preserve">
Centers for Medicare &amp; Medicaid Services (CMS), U.S. Department of Health and Human Services. 2018a. Section 1915(c) of the Social Security Act Medicaid home- and community-based services waiver: Amendment to Autism Spectrum Disorder (ASD) Birth through Thirteen (0842.R02.00). January 1, 2020. Baltimore, MD: CMS. </t>
    </r>
    <r>
      <rPr>
        <sz val="9"/>
        <color rgb="FF5CA1BE"/>
        <rFont val="Roboto Regular"/>
      </rPr>
      <t>https://www.medicaid.gov/medicaid/section-1115-demo/demonstration-and-waiver-list/?entry=8236</t>
    </r>
    <r>
      <rPr>
        <sz val="9"/>
        <color theme="1"/>
        <rFont val="Roboto Regular"/>
      </rPr>
      <t xml:space="preserve">.
Centers for Medicare &amp; Medicaid Services (CMS), U.S. Department of Health and Human Services. 2019. Section 1915(c) of the Social Security Act Medicaid home- and community-based services waiver: Traditional IID/DD Home and Community Based Services Waiver (0037.R08.00). April 1, 2019. Baltimore, MD: CMS. </t>
    </r>
    <r>
      <rPr>
        <sz val="9"/>
        <color rgb="FF5CA1BE"/>
        <rFont val="Roboto Regular"/>
      </rPr>
      <t>https://www.medicaid.gov/medicaid/section-1115-demo/demonstration-and-waiver-list/?entry=8238</t>
    </r>
    <r>
      <rPr>
        <sz val="9"/>
        <color theme="1"/>
        <rFont val="Roboto Regular"/>
      </rPr>
      <t xml:space="preserve">.
Centers for Medicare &amp; Medicaid Services (CMS), U.S. Department of Health and Human Services. 2018b. Section 1915(c) of the Social Security Act Medicaid home- and community-based services waiver:  Amendment to Children's Hospice (0834.R02.00). July 1, 2018. Baltimore, MD: CMS. </t>
    </r>
    <r>
      <rPr>
        <sz val="9"/>
        <color rgb="FF5CA1BE"/>
        <rFont val="Roboto Regular"/>
      </rPr>
      <t>https://www.medicaid.gov/medicaid/section-1115-demo/demonstration-and-waiver-list/?entry=8235</t>
    </r>
    <r>
      <rPr>
        <sz val="9"/>
        <color theme="1"/>
        <rFont val="Roboto Regular"/>
      </rPr>
      <t xml:space="preserve">.
Centers for Medicare &amp; Medicaid Services (CMS), U.S. Department of Health and Human Services. 2018c. Section 1915(c) of the Social Security Act Medicaid home- and community-based services waiver: Amendment to Medicaid Waiver for Home and Community Based Services (0273.R05.00). July 1, 2018. Baltimore, MD: CMS. </t>
    </r>
    <r>
      <rPr>
        <sz val="9"/>
        <color rgb="FF5CA1BE"/>
        <rFont val="Roboto Regular"/>
      </rPr>
      <t>https://www.medicaid.gov/medicaid/section-1115-demo/demonstration-and-waiver-list/?entry=8234</t>
    </r>
    <r>
      <rPr>
        <sz val="9"/>
        <color theme="1"/>
        <rFont val="Roboto Regular"/>
      </rPr>
      <t xml:space="preserve">.
Centers for Medicare &amp; Medicaid Services (CMS), U.S. Department of Health and Human Services. 2018d. Section 1915(c) of the Social Security Act Medicaid home- and community-based services waiver: North Dakota Medicaid Waiver for Medically Fragile Children (0568.R02.00). July 1, 2018. Baltimore, MD: CMS. </t>
    </r>
    <r>
      <rPr>
        <sz val="9"/>
        <color rgb="FF5CA1BE"/>
        <rFont val="Roboto Regular"/>
      </rPr>
      <t>https://www.medicaid.gov/medicaid/section-1115-demo/demonstration-and-waiver-list/?entry=8240</t>
    </r>
    <r>
      <rPr>
        <sz val="9"/>
        <color theme="1"/>
        <rFont val="Roboto Regular"/>
      </rPr>
      <t xml:space="preserve">.
Centers for Medicare &amp; Medicaid Services (CMS), U.S. Department of Health and Human Services. 2017. Section 1915(c) of the Social Security Act Medicaid home- and community-based services waiver: Amendment to Technology Dependent Medicaid Waiver (1266.R00.00). April 1, 2017. Baltimore, MD: CMS. </t>
    </r>
    <r>
      <rPr>
        <sz val="9"/>
        <color rgb="FF5CA1BE"/>
        <rFont val="Roboto Regular"/>
      </rPr>
      <t>https://www.medicaid.gov/medicaid/section-1115-demo/demonstration-and-waiver-list/?entry=36541</t>
    </r>
    <r>
      <rPr>
        <sz val="9"/>
        <color theme="1"/>
        <rFont val="Roboto Regular"/>
      </rPr>
      <t>.</t>
    </r>
  </si>
  <si>
    <r>
      <t xml:space="preserve">Sources: 
</t>
    </r>
    <r>
      <rPr>
        <sz val="9"/>
        <color theme="1"/>
        <rFont val="Roboto Regular"/>
      </rPr>
      <t xml:space="preserve">
Centers for Medicare &amp; Medicaid Services (CMS), U.S. Department of Health and Human Services. 2019a. Section 1915(c) of the Social Security Act Medicaid home- and community-based services waiver: Amendment to Integrated Care Delivery System (ICDS) Waiver (MyCare Ohio) - Phase 2 Alignment Amendment (1035.R01.00). July 1, 2019. Baltimore, MD: CMS. </t>
    </r>
    <r>
      <rPr>
        <sz val="9"/>
        <color rgb="FF5CA1BE"/>
        <rFont val="Roboto Regular"/>
      </rPr>
      <t>https://www.medicaid.gov/medicaid/section-1115-demo/demonstration-and-waiver-list/?entry=19546</t>
    </r>
    <r>
      <rPr>
        <sz val="9"/>
        <color theme="1"/>
        <rFont val="Roboto Regular"/>
      </rPr>
      <t xml:space="preserve">.
Centers for Medicare &amp; Medicaid Services (CMS), U.S. Department of Health and Human Services. 2019b. Section 1915(c) of the Social Security Act Medicaid home- and community-based services waiver: Amendment to Ohio Home Care Waiver (0337.R04.00). July 1, 2019. Baltimore, MD: CMS. </t>
    </r>
    <r>
      <rPr>
        <sz val="9"/>
        <color rgb="FF5CA1BE"/>
        <rFont val="Roboto Regular"/>
      </rPr>
      <t>https://www.medicaid.gov/medicaid/section-1115-demo/demonstration-and-waiver-list/?entry=8242</t>
    </r>
    <r>
      <rPr>
        <sz val="9"/>
        <color theme="1"/>
        <rFont val="Roboto Regular"/>
      </rPr>
      <t xml:space="preserve">.
Centers for Medicare &amp; Medicaid Services (CMS), U.S. Department of Health and Human Services. 2019c. Section 1915(c) of the Social Security Act Medicaid home- and community-based services waiver: Amendment to PASSPORT_Phase II Waiver Alignment Amendment (0198.R06.00). July 1, 2019. Baltimore, MD: CMS. </t>
    </r>
    <r>
      <rPr>
        <sz val="9"/>
        <color rgb="FF5CA1BE"/>
        <rFont val="Roboto Regular"/>
      </rPr>
      <t>https://www.medicaid.gov/medicaid/section-1115-demo/demonstration-and-waiver-list/?entry=8243</t>
    </r>
    <r>
      <rPr>
        <sz val="9"/>
        <color theme="1"/>
        <rFont val="Roboto Regular"/>
      </rPr>
      <t>.
Centers for Medicare &amp; Medicaid Services (CMS), U.S. Department of Health and Human Services. 2019d. Section 1915(c) of the Social Security Act Medicaid home- and community-based services waiver: Assisted Living - Renewal (2019) (0446.R03.00). July 1, 2019. Baltimore, MD: CMS.</t>
    </r>
    <r>
      <rPr>
        <sz val="9"/>
        <color rgb="FF5CA1BE"/>
        <rFont val="Roboto Regular"/>
      </rPr>
      <t xml:space="preserve"> https://www.medicaid.gov/medicaid/section-1115-demo/demonstration-and-waiver-list/?entry=8249</t>
    </r>
    <r>
      <rPr>
        <sz val="9"/>
        <color theme="1"/>
        <rFont val="Roboto Regular"/>
      </rPr>
      <t xml:space="preserve">.
Centers for Medicare &amp; Medicaid Services (CMS), U.S. Department of Health and Human Services. 2019e. Section 1915(c) of the Social Security Act Medicaid home- and community-based services waiver: IO Waiver Renewal July 2019 (0231.R05.00). July 1, 2019. Baltimore, MD: CMS. </t>
    </r>
    <r>
      <rPr>
        <sz val="9"/>
        <color rgb="FF5CA1BE"/>
        <rFont val="Roboto Regular"/>
      </rPr>
      <t>https://www.medicaid.gov/medicaid/section-1115-demo/demonstration-and-waiver-list/?entry=8245</t>
    </r>
    <r>
      <rPr>
        <sz val="9"/>
        <color theme="1"/>
        <rFont val="Roboto Regular"/>
      </rPr>
      <t xml:space="preserve">.
Centers for Medicare &amp; Medicaid Services (CMS), U.S. Department of Health and Human Services. 2018a. Section 1915(c) of the Social Security Act Medicaid home- and community-based services waiver: Amendment to Level One Waiver Amendment December 2018 (0380.R03.00). December 1, 2018. Baltimore, MD: CMS. </t>
    </r>
    <r>
      <rPr>
        <sz val="9"/>
        <color rgb="FF5CA1BE"/>
        <rFont val="Roboto Regular"/>
      </rPr>
      <t>https://www.medicaid.gov/medicaid/section-1115-demo/demonstration-and-waiver-list/?entry=20591</t>
    </r>
    <r>
      <rPr>
        <sz val="9"/>
        <color theme="1"/>
        <rFont val="Roboto Regular"/>
      </rPr>
      <t xml:space="preserve">.
Centers for Medicare &amp; Medicaid Services (CMS), U.S. Department of Health and Human Services. 2018b. Section 1915(c) of the Social Security Act Medicaid home- and community-based services waiver: Amendment to Self Empowered Life Funding (SELF) Waiver Amendment December 2018 (0877.R01.00). December 1, 2018. Baltimore, MD: CMS. </t>
    </r>
    <r>
      <rPr>
        <sz val="9"/>
        <color rgb="FF5CA1BE"/>
        <rFont val="Roboto Regular"/>
      </rPr>
      <t>https://www.medicaid.gov/medicaid/section-1115-demo/demonstration-and-waiver-list/?entry=8255</t>
    </r>
    <r>
      <rPr>
        <sz val="9"/>
        <color theme="1"/>
        <rFont val="Roboto Regular"/>
      </rPr>
      <t>.</t>
    </r>
  </si>
  <si>
    <r>
      <t xml:space="preserve">Sources: 
</t>
    </r>
    <r>
      <rPr>
        <sz val="9"/>
        <color theme="1"/>
        <rFont val="Roboto Regular"/>
      </rPr>
      <t xml:space="preserve">
Centers for Medicare &amp; Medicaid Services (CMS), U.S. Department of Health and Human Services. 2018a. Section 1915(c) of the Social Security Act Medicaid home- and community-based services waiver: Amendment to Community Waiver (0179.R06.00). October 4, 2018. Baltimore, MD: CMS. </t>
    </r>
    <r>
      <rPr>
        <sz val="9"/>
        <color rgb="FF5CA1BE"/>
        <rFont val="Roboto Regular"/>
      </rPr>
      <t>https://www.medicaid.gov/medicaid/section-1115-demo/demonstration-and-waiver-list/?entry=8263</t>
    </r>
    <r>
      <rPr>
        <sz val="9"/>
        <color theme="1"/>
        <rFont val="Roboto Regular"/>
      </rPr>
      <t xml:space="preserve">.
Centers for Medicare &amp; Medicaid Services (CMS), U.S. Department of Health and Human Services. 2018b. Section 1915(c) of the Social Security Act Medicaid home- and community-based services waiver: Amendment to Homeward Bound Waiver (0399.R03.00). October 4, 2018. Baltimore, MD: CMS. </t>
    </r>
    <r>
      <rPr>
        <sz val="9"/>
        <color rgb="FF5CA1BE"/>
        <rFont val="Roboto Regular"/>
      </rPr>
      <t>https://www.medicaid.gov/medicaid/section-1115-demo/demonstration-and-waiver-list/?entry=8264</t>
    </r>
    <r>
      <rPr>
        <sz val="9"/>
        <color theme="1"/>
        <rFont val="Roboto Regular"/>
      </rPr>
      <t xml:space="preserve">.
Centers for Medicare &amp; Medicaid Services (CMS), U.S. Department of Health and Human Services. 2018c. Section 1915(c) of the Social Security Act Medicaid home- and community-based services waiver: Amendment to Medically Fragile (0811.R02.00). October 1, 2018. Baltimore, MD: CMS. </t>
    </r>
    <r>
      <rPr>
        <sz val="9"/>
        <color rgb="FF5CA1BE"/>
        <rFont val="Roboto Regular"/>
      </rPr>
      <t>https://www.medicaid.gov/medicaid/section-1115-demo/demonstration-and-waiver-list/?entry=8348</t>
    </r>
    <r>
      <rPr>
        <sz val="9"/>
        <color theme="1"/>
        <rFont val="Roboto Regular"/>
      </rPr>
      <t xml:space="preserve">.
Centers for Medicare &amp; Medicaid Services (CMS), U.S. Department of Health and Human Services. 2018d. Section 1915(c) of the Social Security Act Medicaid home- and community-based services waiver: Amendment to ADvantage (0256.R05.00). July 1, 2018. Baltimore, MD: CMS. </t>
    </r>
    <r>
      <rPr>
        <sz val="9"/>
        <color rgb="FF5CA1BE"/>
        <rFont val="Roboto Regular"/>
      </rPr>
      <t>https://www.medicaid.gov/medicaid/section-1115-demo/demonstration-and-waiver-list/?entry=8260</t>
    </r>
    <r>
      <rPr>
        <sz val="9"/>
        <color theme="1"/>
        <rFont val="Roboto Regular"/>
      </rPr>
      <t xml:space="preserve">.
Centers for Medicare &amp; Medicaid Services (CMS), U.S. Department of Health and Human Services. 2018e. Section 1915(c) of the Social Security Act Medicaid home- and community-based services waiver: Amendment to In-Home Supports Waiver for Adults (0343.R04.00). July 1, 2018. Baltimore, MD: CMS. </t>
    </r>
    <r>
      <rPr>
        <sz val="9"/>
        <color rgb="FF5CA1BE"/>
        <rFont val="Roboto Regular"/>
      </rPr>
      <t>https://www.medicaid.gov/medicaid/section-1115-demo/demonstration-and-waiver-list/?entry=8274</t>
    </r>
    <r>
      <rPr>
        <sz val="9"/>
        <color theme="1"/>
        <rFont val="Roboto Regular"/>
      </rPr>
      <t xml:space="preserve">.
Centers for Medicare &amp; Medicaid Services (CMS), U.S. Department of Health and Human Services. 2018f. Section 1915(c) of the Social Security Act Medicaid home- and community-based services waiver: Amendment to In-Home Supports Waiver for Children (0351.R04.00). July 1, 2018. Baltimore, MD: CMS. </t>
    </r>
    <r>
      <rPr>
        <sz val="9"/>
        <color rgb="FF5CA1BE"/>
        <rFont val="Roboto Regular"/>
      </rPr>
      <t>https://www.medicaid.gov/medicaid/section-1115-demo/demonstration-and-waiver-list/?entry=8267</t>
    </r>
    <r>
      <rPr>
        <sz val="9"/>
        <color theme="1"/>
        <rFont val="Roboto Regular"/>
      </rPr>
      <t>.</t>
    </r>
  </si>
  <si>
    <r>
      <t xml:space="preserve">Sources: 
</t>
    </r>
    <r>
      <rPr>
        <sz val="9"/>
        <color theme="1"/>
        <rFont val="Roboto Regular"/>
      </rPr>
      <t xml:space="preserve">
Centers for Medicare &amp; Medicaid Services (CMS), U.S. Department of Health and Human Services. 2019a. Section 1915(c) of the Social Security Act Medicaid home- and community-based services waiver: Adults' HCBS Waiver (0375.R04.00). July 1, 2019. Baltimore, MD: CMS. </t>
    </r>
    <r>
      <rPr>
        <sz val="9"/>
        <color rgb="FF5CA1BE"/>
        <rFont val="Roboto Regular"/>
      </rPr>
      <t>https://www.medicaid.gov/medicaid/section-1115-demo/demonstration-and-waiver-list/?entry=8359</t>
    </r>
    <r>
      <rPr>
        <sz val="9"/>
        <color theme="1"/>
        <rFont val="Roboto Regular"/>
      </rPr>
      <t xml:space="preserve">.
Centers for Medicare &amp; Medicaid Services (CMS), U.S. Department of Health and Human Services. 2019b. Section 1915(c) of the Social Security Act Medicaid home- and community-based services waiver: Amendment to Children's HCBS Waiver (0117.R06.00). July 1, 2019. Baltimore, MD: CMS. </t>
    </r>
    <r>
      <rPr>
        <sz val="9"/>
        <color rgb="FF5CA1BE"/>
        <rFont val="Roboto Regular"/>
      </rPr>
      <t>https://www.medicaid.gov/medicaid/section-1115-demo/demonstration-and-waiver-list/?entry=8356</t>
    </r>
    <r>
      <rPr>
        <sz val="9"/>
        <color theme="1"/>
        <rFont val="Roboto Regular"/>
      </rPr>
      <t xml:space="preserve">.
Centers for Medicare &amp; Medicaid Services (CMS), U.S. Department of Health and Human Services. 2019c. Section 1915(c) of the Social Security Act Medicaid home-and community-based services waiver: Amendment to Medically Involved Children's Waiver (MICW) (0565.R02.00). July 1, 2019. Baltimore, MD: CMS. </t>
    </r>
    <r>
      <rPr>
        <sz val="9"/>
        <color rgb="FF5CA1BE"/>
        <rFont val="Roboto Regular"/>
      </rPr>
      <t>https://www.medicaid.gov/medicaid/section-1115-demo/demonstration-and-waiver-list/?entry=8355</t>
    </r>
    <r>
      <rPr>
        <sz val="9"/>
        <color theme="1"/>
        <rFont val="Roboto Regular"/>
      </rPr>
      <t xml:space="preserve">.
Centers for Medicare &amp; Medicaid Services (CMS), U.S. Department of Health and Human Services. 2019d. Section 1915(c) of the Social Security Act Medicaid home- and community-based services waiver: Behavioral (ICF/IDD) Model Waiver (40194.R04.00). July 1, 2019. Baltimore, MD: CMS. </t>
    </r>
    <r>
      <rPr>
        <sz val="9"/>
        <color rgb="FF5CA1BE"/>
        <rFont val="Roboto Regular"/>
      </rPr>
      <t>https://www.medicaid.gov/medicaid/section-1115-demo/demonstration-and-waiver-list/?entry=8358</t>
    </r>
    <r>
      <rPr>
        <sz val="9"/>
        <color theme="1"/>
        <rFont val="Roboto Regular"/>
      </rPr>
      <t xml:space="preserve">.
Centers for Medicare &amp; Medicaid Services (CMS), U.S. Department of Health and Human Services. 2019e. Section 1915(c) of the Social Security Act Medicaid home- and community-based services waiver: Medically Fragile (Hospital) Model (40193.R04.00). July 1, 2019. Baltimore, MD: CMS. </t>
    </r>
    <r>
      <rPr>
        <sz val="9"/>
        <color rgb="FF5CA1BE"/>
        <rFont val="Roboto Regular"/>
      </rPr>
      <t>https://www.medicaid.gov/medicaid/section-1115-demo/demonstration-and-waiver-list/?entry=8357</t>
    </r>
    <r>
      <rPr>
        <sz val="9"/>
        <color theme="1"/>
        <rFont val="Roboto Regular"/>
      </rPr>
      <t xml:space="preserve">.
Centers for Medicare &amp; Medicaid Services (CMS), U.S. Department of Health and Human Services. 2019f. Section 1915(c) of the Social Security Act Medicaid home- and community-based services waiver: Amendment to Aged and Physically Disabled Waiver (0185.R06.00). April 1, 2019. Baltimore, MD: CMS. </t>
    </r>
    <r>
      <rPr>
        <sz val="9"/>
        <color rgb="FF5CA1BE"/>
        <rFont val="Roboto Regular"/>
      </rPr>
      <t>https://www.medicaid.gov/medicaid/section-1115-demo/demonstration-and-waiver-list/?entry=16163</t>
    </r>
    <r>
      <rPr>
        <sz val="9"/>
        <color theme="1"/>
        <rFont val="Roboto Regular"/>
      </rPr>
      <t>.</t>
    </r>
  </si>
  <si>
    <r>
      <t xml:space="preserve">Sources: 
</t>
    </r>
    <r>
      <rPr>
        <sz val="9"/>
        <color theme="1"/>
        <rFont val="Roboto Regular"/>
      </rPr>
      <t xml:space="preserve">
Centers for Medicare &amp; Medicaid Services (CMS), U.S. Department of Health and Human Services. 2019a. Section 1915(c) of the Social Security Act Medicaid home- and community-based services waiver: Amendment to Pennsylvania Adult Autism Waiver (0593.R02.00). July 11, 2019. Baltimore, MD: CMS. </t>
    </r>
    <r>
      <rPr>
        <sz val="9"/>
        <color rgb="FF5CA1BE"/>
        <rFont val="Roboto Regular"/>
      </rPr>
      <t>https://www.medicaid.gov/medicaid/section-1115-demo/demonstration-and-waiver-list/?entry=8370</t>
    </r>
    <r>
      <rPr>
        <sz val="9"/>
        <color theme="1"/>
        <rFont val="Roboto Regular"/>
      </rPr>
      <t xml:space="preserve">.
Centers for Medicare &amp; Medicaid Services (CMS), U.S. Department of Health and Human Services. 2019b. Section 1915(c) of the Social Security Act Medicaid home- and community-based services waiver: Amendment to Community Living Waiver (1486.R00.00). January 1, 2019. Baltimore, MD: CMS. </t>
    </r>
    <r>
      <rPr>
        <sz val="9"/>
        <color rgb="FF5CA1BE"/>
        <rFont val="Roboto Regular"/>
      </rPr>
      <t>https://www.medicaid.gov/medicaid/section-1115-demo/demonstration-and-waiver-list/?entry=45542</t>
    </r>
    <r>
      <rPr>
        <sz val="9"/>
        <color theme="1"/>
        <rFont val="Roboto Regular"/>
      </rPr>
      <t xml:space="preserve">.
Centers for Medicare &amp; Medicaid Services (CMS), U.S. Department of Health and Human Services. 2019c. Section 1915(c) of the Social Security Act Medicaid home- and community-based services waiver: Amendment to Consolidated Waiver (0147.R06.00). January 1, 2019. Baltimore, MD: CMS. </t>
    </r>
    <r>
      <rPr>
        <sz val="9"/>
        <color rgb="FF5CA1BE"/>
        <rFont val="Roboto Regular"/>
      </rPr>
      <t>https://www.medicaid.gov/medicaid/section-1115-demo/demonstration-and-waiver-list/?entry=8361</t>
    </r>
    <r>
      <rPr>
        <sz val="9"/>
        <color theme="1"/>
        <rFont val="Roboto Regular"/>
      </rPr>
      <t xml:space="preserve">.
Centers for Medicare &amp; Medicaid Services (CMS), U.S. Department of Health and Human Services. 2019d. Section 1915(c) of the Social Security Act Medicaid home- and community-based services waiver: Amendment to Person/Family Directed Support Waiver (P/FDS) (0354.R04.00). January 1, 2019. Baltimore, MD: CMS. </t>
    </r>
    <r>
      <rPr>
        <sz val="9"/>
        <color rgb="FF5CA1BE"/>
        <rFont val="Roboto Regular"/>
      </rPr>
      <t>https://www.medicaid.gov/medicaid/section-1115-demo/demonstration-and-waiver-list/?entry=8363</t>
    </r>
    <r>
      <rPr>
        <sz val="9"/>
        <color theme="1"/>
        <rFont val="Roboto Regular"/>
      </rPr>
      <t xml:space="preserve">.
Centers for Medicare &amp; Medicaid Services (CMS), U.S. Department of Health and Human Services. 2018b. Section 1915(c) of the Social Security Act Medicaid home- and community-based services waiver: Amendment to Community HealthChoices (formerly known as CommCare) (0386.R03.00). July 1, 2018. Baltimore, MD: CMS. </t>
    </r>
    <r>
      <rPr>
        <sz val="9"/>
        <color rgb="FF5CA1BE"/>
        <rFont val="Roboto Regular"/>
      </rPr>
      <t>https://www.medicaid.gov/medicaid/section-1115-demo/demonstration-and-waiver-list/?entry=8367</t>
    </r>
    <r>
      <rPr>
        <sz val="9"/>
        <color theme="1"/>
        <rFont val="Roboto Regular"/>
      </rPr>
      <t xml:space="preserve">.
Centers for Medicare &amp; Medicaid Services (CMS), U.S. Department of Health and Human Services. 2018d. Section 1915(c) of the Social Security Act Medicaid home- and community-based services waiver: Amendment to OBRA Waiver (0235.R05.00). July 1, 2018. Baltimore, MD: CMS. </t>
    </r>
    <r>
      <rPr>
        <sz val="9"/>
        <color rgb="FF5CA1BE"/>
        <rFont val="Roboto Regular"/>
      </rPr>
      <t>https://www.medicaid.gov/medicaid/section-1115-demo/demonstration-and-waiver-list/?entry=8371</t>
    </r>
    <r>
      <rPr>
        <sz val="9"/>
        <color theme="1"/>
        <rFont val="Roboto Regular"/>
      </rPr>
      <t>.
Centers for Medicare &amp; Medicaid Services (CMS), U.S. Department of Health and Human Services. 2016. Section 1915(c) of the Social Security Act Medicaid home- and community-based services waiver: Medicaid Waiver for Infants, Toddlers and Families (0324.R04.00). July 1, 2016. Baltimore, MD: CMS.</t>
    </r>
    <r>
      <rPr>
        <sz val="9"/>
        <color rgb="FF5CA1BE"/>
        <rFont val="Roboto Regular"/>
      </rPr>
      <t xml:space="preserve"> https://www.medicaid.gov/medicaid/section-1115-demo/demonstration-and-waiver-list/?entry=8369</t>
    </r>
    <r>
      <rPr>
        <sz val="9"/>
        <color theme="1"/>
        <rFont val="Roboto Regular"/>
      </rPr>
      <t>.</t>
    </r>
  </si>
  <si>
    <r>
      <t xml:space="preserve">Sources: 
</t>
    </r>
    <r>
      <rPr>
        <sz val="9"/>
        <color theme="1"/>
        <rFont val="Roboto Regular"/>
      </rPr>
      <t xml:space="preserve">
Centers for Medicare &amp; Medicaid Services (CMS), U.S. Department of Health and Human Services. 2018. Section 1915(c) of the Social Security Act Medicaid home- and community-based services waiver: Head and Spinal Cord Injury (HASCI) Waiver (0284.R05.00). July 1, 2018. Baltimore, MD: CMS. </t>
    </r>
    <r>
      <rPr>
        <sz val="9"/>
        <color rgb="FF5CA1BE"/>
        <rFont val="Roboto Regular"/>
      </rPr>
      <t>https://www.medicaid.gov/medicaid/section-1115-demo/demonstration-and-waiver-list/?entry=8377</t>
    </r>
    <r>
      <rPr>
        <sz val="9"/>
        <color theme="1"/>
        <rFont val="Roboto Regular"/>
      </rPr>
      <t xml:space="preserve">.
Centers for Medicare &amp; Medicaid Services (CMS), U.S. Department of Health and Human Services. 2017a. Section 1915(c) of the Social Security Act Medicaid home- and community-based services waiver: Mechanical Ventilator Dependent Waiver (40181.R05.00). December 1, 2017. Baltimore, MD: CMS. </t>
    </r>
    <r>
      <rPr>
        <sz val="9"/>
        <color rgb="FF5CA1BE"/>
        <rFont val="Roboto Regular"/>
      </rPr>
      <t>https://www.medicaid.gov/medicaid/section-1115-demo/demonstration-and-waiver-list/?entry=8376</t>
    </r>
    <r>
      <rPr>
        <sz val="9"/>
        <color theme="1"/>
        <rFont val="Roboto Regular"/>
      </rPr>
      <t xml:space="preserve">.
Centers for Medicare &amp; Medicaid Services (CMS), U.S. Department of Health and Human Services. 2017b. Section 1915(c) of the Social Security Act Medicaid home- and community-based services waiver: Amendment to Community Supports (CS) Waiver (0676.R02.00). July 1, 2017. Baltimore, MD: CMS. </t>
    </r>
    <r>
      <rPr>
        <sz val="9"/>
        <color rgb="FF5CA1BE"/>
        <rFont val="Roboto Regular"/>
      </rPr>
      <t>https://www.medicaid.gov/medicaid/section-1115-demo/demonstration-and-waiver-list/?entry=8374</t>
    </r>
    <r>
      <rPr>
        <sz val="9"/>
        <color theme="1"/>
        <rFont val="Roboto Regular"/>
      </rPr>
      <t>.
Centers for Medicare &amp; Medicaid Services (CMS), U.S. Department of Health and Human Services. 2017c. Section 1915(c) of the Social Security Act Medicaid home- and community-based services waiver: Amendment to Intellectually Disabled and Related Disabilities Waiver (ID/RD) (0237.R05.00). July 1, 2017. Baltimore, MD: CMS.</t>
    </r>
    <r>
      <rPr>
        <sz val="9"/>
        <color rgb="FF5CA1BE"/>
        <rFont val="Roboto Regular"/>
      </rPr>
      <t xml:space="preserve"> https://www.medicaid.gov/medicaid/section-1115-demo/demonstration-and-waiver-list/?entry=8379</t>
    </r>
    <r>
      <rPr>
        <sz val="9"/>
        <color theme="1"/>
        <rFont val="Roboto Regular"/>
      </rPr>
      <t xml:space="preserve">.
Centers for Medicare &amp; Medicaid Services (CMS), U.S. Department of Health and Human Services. 2017d. Section 1915(c) of the Social Security Act Medicaid home- and community-based services waiver: Amendment to Medically Complex Children (0675.R02.00). January 1, 2017. Baltimore, MD: CMS. </t>
    </r>
    <r>
      <rPr>
        <sz val="9"/>
        <color rgb="FF5CA1BE"/>
        <rFont val="Roboto Regular"/>
      </rPr>
      <t>https://www.medicaid.gov/medicaid/section-1115-demo/demonstration-and-waiver-list/?entry=8375</t>
    </r>
    <r>
      <rPr>
        <sz val="9"/>
        <color theme="1"/>
        <rFont val="Roboto Regular"/>
      </rPr>
      <t xml:space="preserve">.
Centers for Medicare &amp; Medicaid Services (CMS), U.S. Department of Health and Human Services. 2016a. Section 1915(c) of the Social Security Act Medicaid home- and community-based services waiver: Community Choices (0405.R03.00). July 1, 2016. Baltimore, MD: CMS. </t>
    </r>
    <r>
      <rPr>
        <sz val="9"/>
        <color rgb="FF5CA1BE"/>
        <rFont val="Roboto Regular"/>
      </rPr>
      <t>https://www.medicaid.gov/medicaid/section-1115-demo/demonstration-and-waiver-list/?entry=8381</t>
    </r>
    <r>
      <rPr>
        <sz val="9"/>
        <color theme="1"/>
        <rFont val="Roboto Regular"/>
      </rPr>
      <t xml:space="preserve">.
Centers for Medicare &amp; Medicaid Services (CMS), U.S. Department of Health and Human Services. 2016b. Section 1915(c) of the Social Security Act Medicaid home- and community-based services waiver: HIV/AIDS Waiver (0186.R06.00). July 1, 2016. Baltimore, MD: CMS. </t>
    </r>
    <r>
      <rPr>
        <sz val="9"/>
        <color rgb="FF5CA1BE"/>
        <rFont val="Roboto Regular"/>
      </rPr>
      <t>https://www.medicaid.gov/medicaid/section-1115-demo/demonstration-and-waiver-list/?entry=8380</t>
    </r>
    <r>
      <rPr>
        <sz val="9"/>
        <color theme="1"/>
        <rFont val="Roboto Regular"/>
      </rPr>
      <t>.</t>
    </r>
  </si>
  <si>
    <r>
      <t xml:space="preserve">Sources: 
</t>
    </r>
    <r>
      <rPr>
        <sz val="9"/>
        <color theme="1"/>
        <rFont val="Roboto Regular"/>
      </rPr>
      <t xml:space="preserve">
Centers for Medicare &amp; Medicaid Services (CMS), U.S. Department of Health and Human Services. 2018a. Section 1915(c) of the Social Security Act Medicaid home- and community-based services waiver: Amendment to Home and Community-Based Options and Person Centered Excellence (HOPE) Waiver (0189.R06.00). August 1, 2018. Baltimore, MD: CMS. </t>
    </r>
    <r>
      <rPr>
        <sz val="9"/>
        <color rgb="FF5CA1BE"/>
        <rFont val="Roboto Regular"/>
      </rPr>
      <t>https://www.medicaid.gov/medicaid/section-1115-demo/demonstration-and-waiver-list/?entry=8383</t>
    </r>
    <r>
      <rPr>
        <sz val="9"/>
        <color theme="1"/>
        <rFont val="Roboto Regular"/>
      </rPr>
      <t xml:space="preserve">.
Centers for Medicare &amp; Medicaid Services (CMS), U.S. Department of Health and Human Services. 2018b. Section 1915(c) of the Social Security Act Medicaid home- and community-based services waiver: CHOICES (0044.R08.00). June 1, 2018. Baltimore, MD: CMS. </t>
    </r>
    <r>
      <rPr>
        <sz val="9"/>
        <color rgb="FF5CA1BE"/>
        <rFont val="Roboto Regular"/>
      </rPr>
      <t>https://www.medicaid.gov/medicaid/section-1115-demo/demonstration-and-waiver-list/?entry=8386</t>
    </r>
    <r>
      <rPr>
        <sz val="9"/>
        <color theme="1"/>
        <rFont val="Roboto Regular"/>
      </rPr>
      <t xml:space="preserve">.
Centers for Medicare &amp; Medicaid Services (CMS), U.S. Department of Health and Human Services. 2017. Section 1915(c) of the Social Security Act Medicaid home- and community-based services waiver: Assistive Daily Living Services Waiver (0264.R05.00). June 1, 2017. Baltimore, MD: CMS. </t>
    </r>
    <r>
      <rPr>
        <sz val="9"/>
        <color rgb="FF5CA1BE"/>
        <rFont val="Roboto Regular"/>
      </rPr>
      <t>https://www.medicaid.gov/medicaid/section-1115-demo/demonstration-and-waiver-list/?entry=8385</t>
    </r>
    <r>
      <rPr>
        <sz val="9"/>
        <color theme="1"/>
        <rFont val="Roboto Regular"/>
      </rPr>
      <t>.</t>
    </r>
  </si>
  <si>
    <r>
      <t xml:space="preserve">Sources: 
</t>
    </r>
    <r>
      <rPr>
        <sz val="9"/>
        <color theme="1"/>
        <rFont val="Roboto Regular"/>
      </rPr>
      <t xml:space="preserve">
Centers for Medicare &amp; Medicaid Services (CMS), U.S. Department of Health and Human Services. 2019. Section 1115 of the Social Security Act Medicaid demonstration: Amendment to TennCare II Medicaid Section 1115 Demonstration (11-W-00151/4). July 2, 2019. Baltimore, MD: CMS. Baltimore, MD: CMS. </t>
    </r>
    <r>
      <rPr>
        <sz val="9"/>
        <color rgb="FF5CA1BE"/>
        <rFont val="Roboto Regular"/>
      </rPr>
      <t>https://www.medicaid.gov/medicaid/section-1115-demo/demonstration-and-waiver-list/?entry=8387</t>
    </r>
    <r>
      <rPr>
        <sz val="9"/>
        <color theme="1"/>
        <rFont val="Roboto Regular"/>
      </rPr>
      <t xml:space="preserve">.
Centers for Medicare &amp; Medicaid Services (CMS), U.S. Department of Health and Human Services. 2019a. Section 1915(c) of the Social Security Act Medicaid home- and community-based services waiver: Amendment to Comprehensive Aggregate Cap Home and Community Based Services (or "CAC") Waiverr (0357.R03.00). April 1, 2019. Baltimore, MD: CMS. </t>
    </r>
    <r>
      <rPr>
        <sz val="9"/>
        <color rgb="FF5CA1BE"/>
        <rFont val="Roboto Regular"/>
      </rPr>
      <t>https://www.medicaid.gov/medicaid/section-1115-demo/demonstration-and-waiver-list/?entry=8389</t>
    </r>
    <r>
      <rPr>
        <sz val="9"/>
        <color theme="1"/>
        <rFont val="Roboto Regular"/>
      </rPr>
      <t xml:space="preserve">.
Centers for Medicare &amp; Medicaid Services (CMS), U.S. Department of Health and Human Services. 2019b. Section 1915(c) of the Social Security Act Medicaid home- and community-based services waiver: Amendment to Statewide Home and Community Based Services (or “Statewide”) waiver (0128.R05.00). April 1, 2019. Baltimore, MD: CMS. </t>
    </r>
    <r>
      <rPr>
        <sz val="9"/>
        <color rgb="FF5CA1BE"/>
        <rFont val="Roboto Regular"/>
      </rPr>
      <t>https://www.medicaid.gov/medicaid/section-1115-demo/demonstration-and-waiver-list/?entry=8390</t>
    </r>
    <r>
      <rPr>
        <sz val="9"/>
        <color theme="1"/>
        <rFont val="Roboto Regular"/>
      </rPr>
      <t xml:space="preserve">.
Centers for Medicare &amp; Medicaid Services (CMS), U.S. Department of Health and Human Services. 2019c. Section 1915(c) of the Social Security Act Medicaid home- and community-based services waiver: Amendment to Tennessee Self-Determination Waiver Program (0427.R03.00). April 1, 2019. Baltimore, MD: CMS. </t>
    </r>
    <r>
      <rPr>
        <sz val="9"/>
        <color rgb="FF5CA1BE"/>
        <rFont val="Roboto Regular"/>
      </rPr>
      <t>https://www.medicaid.gov/medicaid/section-1115-demo/demonstration-and-waiver-list/?entry=8388</t>
    </r>
    <r>
      <rPr>
        <sz val="9"/>
        <color theme="1"/>
        <rFont val="Roboto Regular"/>
      </rPr>
      <t>.</t>
    </r>
  </si>
  <si>
    <r>
      <t xml:space="preserve">Notes: </t>
    </r>
    <r>
      <rPr>
        <sz val="9"/>
        <color theme="1"/>
        <rFont val="Roboto Regular"/>
      </rPr>
      <t xml:space="preserve">NA is not applicable. ICF/IID is Intermediate Care Facility for Individuals with Intellectual Disabilities. CMS is Centers for Medicare &amp; Medicaid Services. HCBS is home- and community-based services. SIS is supports intensity scale. CAC is Comprehensive Aggregate Cap. PAE is pre-admission evaluation. 
Source language is taken directly from waivers. Data collected by the Medicaid and CHIP Payment and Access Commission (MACPAC) between September 2019 and March 2020, from Section 1915(c) and Section 1115 waiver applications found on Medicaid.gov. 
Please contact MACPAC at 202-350-2000 or </t>
    </r>
    <r>
      <rPr>
        <sz val="9"/>
        <color rgb="FF5CA1BE"/>
        <rFont val="Roboto Regular"/>
      </rPr>
      <t>comments@macpac.gov</t>
    </r>
    <r>
      <rPr>
        <sz val="9"/>
        <color theme="1"/>
        <rFont val="Roboto Regular"/>
      </rPr>
      <t xml:space="preserve"> to report errors or changes.</t>
    </r>
  </si>
  <si>
    <r>
      <t xml:space="preserve">Sources: 
</t>
    </r>
    <r>
      <rPr>
        <sz val="9"/>
        <color theme="1"/>
        <rFont val="Roboto Regular"/>
      </rPr>
      <t xml:space="preserve">
Centers for Medicare &amp; Medicaid Services (CMS), U.S. Department of Health and Human Services. 2018. Section 1115 of the Social Security Act Medicaid demonstration: Amendment to Texas Healthcare Transformation and Quality Improvement Program (11-W-00278/6). February 14, 2018. Baltimore, MD: CMS. </t>
    </r>
    <r>
      <rPr>
        <sz val="9"/>
        <color rgb="FF5CA1BE"/>
        <rFont val="Roboto Regular"/>
      </rPr>
      <t>https://www.medicaid.gov/medicaid/section-1115-demo/demonstration-and-waiver-list/?entry=8393</t>
    </r>
    <r>
      <rPr>
        <sz val="9"/>
        <color theme="1"/>
        <rFont val="Roboto Regular"/>
      </rPr>
      <t xml:space="preserve">.
Centers for Medicare &amp; Medicaid Services (CMS), U.S. Department of Health and Human Services. 2019a. Section 1915(c) of the Social Security Act Medicaid home- and community-based services waiver: Community Living Assistance and Support Services (CLASS) (0221.R06.00). September 1, 2019. Baltimore, MD: CMS. </t>
    </r>
    <r>
      <rPr>
        <sz val="9"/>
        <color rgb="FF5CA1BE"/>
        <rFont val="Roboto Regular"/>
      </rPr>
      <t>https://www.medicaid.gov/medicaid/section-1115-demo/demonstration-and-waiver-list/?entry=8399</t>
    </r>
    <r>
      <rPr>
        <sz val="9"/>
        <color theme="1"/>
        <rFont val="Roboto Regular"/>
      </rPr>
      <t xml:space="preserve">.
Centers for Medicare &amp; Medicaid Services (CMS), U.S. Department of Health and Human Services. 2019b. Section 1915(c) of the Social Security Act Medicaid home- and community-based services waiver: Amendment to Medically Dependent Children Program (MDCP) (0181.R06.00). August 31, 2019. Baltimore, MD: CMS. </t>
    </r>
    <r>
      <rPr>
        <sz val="9"/>
        <color rgb="FF5CA1BE"/>
        <rFont val="Roboto Regular"/>
      </rPr>
      <t>https://www.medicaid.gov/medicaid/section-1115-demo/demonstration-and-waiver-list/?entry=8395</t>
    </r>
    <r>
      <rPr>
        <sz val="9"/>
        <color theme="1"/>
        <rFont val="Roboto Regular"/>
      </rPr>
      <t xml:space="preserve">.
Centers for Medicare &amp; Medicaid Services (CMS), U.S. Department of Health and Human Services. 2019c. Section 1915(c) of the Social Security Act Medicaid home- and community-based services waiver: Amendment to Deaf Blind with Multiple Disabilities (0281.R05.00). March 1, 2019. Baltimore, MD: CMS. </t>
    </r>
    <r>
      <rPr>
        <sz val="9"/>
        <color rgb="FF5CA1BE"/>
        <rFont val="Roboto Regular"/>
      </rPr>
      <t>https://www.medicaid.gov/medicaid/section-1115-demo/demonstration-and-waiver-list/?entry=8402</t>
    </r>
    <r>
      <rPr>
        <sz val="9"/>
        <color theme="1"/>
        <rFont val="Roboto Regular"/>
      </rPr>
      <t xml:space="preserve">.
Centers for Medicare &amp; Medicaid Services (CMS), U.S. Department of Health and Human Services. 2019d. Section 1915(c) of the Social Security Act Medicaid home- and community-based services waiver: Amendment to Youth Empowerment Services (YES) (0657.R02.00). January 1, 2019. Baltimore, MD: CMS. </t>
    </r>
    <r>
      <rPr>
        <sz val="9"/>
        <color rgb="FF5CA1BE"/>
        <rFont val="Roboto Regular"/>
      </rPr>
      <t>https://www.medicaid.gov/medicaid/section-1115-demo/demonstration-and-waiver-list/?entry=8396</t>
    </r>
    <r>
      <rPr>
        <sz val="9"/>
        <rFont val="Roboto Regular"/>
      </rPr>
      <t>.</t>
    </r>
    <r>
      <rPr>
        <sz val="9"/>
        <color theme="1"/>
        <rFont val="Roboto Regular"/>
      </rPr>
      <t xml:space="preserve">
Centers for Medicare &amp; Medicaid Services (CMS), U.S. Department of Health and Human Services. 2018a. Section 1915(c) of the Social Security Act Medicaid home- and community-based services waiver: Home and Community-based Services (HCS) Program (0110.R07.00). September 1, 2018. Baltimore, MD: CMS. </t>
    </r>
    <r>
      <rPr>
        <sz val="9"/>
        <color rgb="FF5CA1BE"/>
        <rFont val="Roboto Regular"/>
      </rPr>
      <t>https://www.medicaid.gov/medicaid/section-1115-demo/demonstration-and-waiver-list/?entry=8398</t>
    </r>
    <r>
      <rPr>
        <sz val="9"/>
        <color theme="1"/>
        <rFont val="Roboto Regular"/>
      </rPr>
      <t xml:space="preserve">.
Centers for Medicare &amp; Medicaid Services (CMS), U.S. Department of Health and Human Services. 2018b. Section 1915(c) of the Social Security Act Medicaid home- and community-based services waiver: Amendment to Texas Home Living Program (0403.R03.00). March 1, 2018. Baltimore, MD: CMS. </t>
    </r>
    <r>
      <rPr>
        <sz val="9"/>
        <color rgb="FF5CA1BE"/>
        <rFont val="Roboto Regular"/>
      </rPr>
      <t>https://www.medicaid.gov/medicaid/section-1115-demo/demonstration-and-waiver-list/?entry=8403</t>
    </r>
    <r>
      <rPr>
        <sz val="9"/>
        <color theme="1"/>
        <rFont val="Roboto Regular"/>
      </rPr>
      <t>.</t>
    </r>
  </si>
  <si>
    <t>Each year the maximum unduplicated count of participants enrolled in the HCBS IHO Waiver will not exceeded the capacity described in Appendix B-3(a).  Enrollment is based upon a first come first serve basis.    
An individual requesting HCBS IHO Waiver services must complete and submit a HCBS Waiver Application to IHO.  The DHCS/IHO NE will identify the applicant's need for the HCBS IHO Waiver based on the information provided and schedule a face-to-face meeting to assess the individual for enrollment and provide the participant and/or legal representative/legally responsible adult with information on the HCBS IHO Waiver.  Enrollment into the HCBS IHO Waiver is limited to the maximum number of waiver slots authorized for each waiver year.</t>
  </si>
  <si>
    <r>
      <t xml:space="preserve">Notes: </t>
    </r>
    <r>
      <rPr>
        <sz val="9"/>
        <color theme="1"/>
        <rFont val="Roboto Regular"/>
      </rPr>
      <t xml:space="preserve">NA is not applicable. MDCP is Medically Dependent Children Program. HHSC is Health and Human Services. LAR is legally authorized representative. YES is Youth Empowerment Services. HCS is Home and Community-based Services program. ICF/IID is Intermediate Care Facility for Individuals with Intellectual Disabilities. MFP is Money Follows the Person. TxHmL is Texas Home Living Program. SSI is supplemental security income. HIV/AIDS is Human Immunodeficiency Virus/Acquired Immune Deficiency Syndrome. 
* Indicates the cell was revised based on state feedback. 
Source language is taken directly from waivers. Data collected by the Medicaid and CHIP Payment and Access Commission (MACPAC) between September 2019 and March 2020, from Section 1915(c) and Section 1115 waiver applications found on Medicaid.gov. 
Please contact MACPAC at 202-350-2000 or </t>
    </r>
    <r>
      <rPr>
        <sz val="9"/>
        <color rgb="FF5CA1BE"/>
        <rFont val="Roboto Regular"/>
      </rPr>
      <t>comments@macpac.gov</t>
    </r>
    <r>
      <rPr>
        <sz val="9"/>
        <color theme="1"/>
        <rFont val="Roboto Regular"/>
      </rPr>
      <t xml:space="preserve"> to report errors or changes.</t>
    </r>
  </si>
  <si>
    <r>
      <t xml:space="preserve">Sources: 
</t>
    </r>
    <r>
      <rPr>
        <sz val="9"/>
        <color theme="1"/>
        <rFont val="Roboto Regular"/>
      </rPr>
      <t xml:space="preserve">
Centers for Medicare &amp; Medicaid Services (CMS), U.S. Department of Health and Human Services. 2019a. Section 1915(c) of the Social Security Act Medicaid home- and community-based services waiver: Acquired Brain Injury (0292.R05.00). July 1, 2019. Baltimore, MD: CMS. </t>
    </r>
    <r>
      <rPr>
        <sz val="9"/>
        <color rgb="FF5CA1BE"/>
        <rFont val="Roboto Regular"/>
      </rPr>
      <t>https://www.medicaid.gov/medicaid/section-1115-demo/demonstration-and-waiver-list/83331</t>
    </r>
    <r>
      <rPr>
        <sz val="9"/>
        <color theme="1"/>
        <rFont val="Roboto Regular"/>
      </rPr>
      <t xml:space="preserve">.
Centers for Medicare &amp; Medicaid Services (CMS), U.S. Department of Health and Human Services. 2019b. Section 1915(c) of the Social Security Act Medicaid home- and community-based services waiver: Amendment to Community Supports Waiver for Individuals with Intellectual Disabilities &amp; Other Related Conditions (0158.R06.00). July 1, 2019. Baltimore, MD: CMS. </t>
    </r>
    <r>
      <rPr>
        <sz val="9"/>
        <color rgb="FF5CA1BE"/>
        <rFont val="Roboto Regular"/>
      </rPr>
      <t>https://www.medicaid.gov/medicaid/section-1115-demo/demonstration-and-waiver-list/?entry=8474</t>
    </r>
    <r>
      <rPr>
        <sz val="9"/>
        <color theme="1"/>
        <rFont val="Roboto Regular"/>
      </rPr>
      <t xml:space="preserve">.
Centers for Medicare &amp; Medicaid Services (CMS), U.S. Department of Health and Human Services. 2018a. Section 1915(c) of the Social Security Act Medicaid home- and community-based services waiver: Medically Complex Children's Waiver (1246.R01.00). October 1, 2018. Baltimore, MD: CMS. </t>
    </r>
    <r>
      <rPr>
        <sz val="9"/>
        <color rgb="FF5CA1BE"/>
        <rFont val="Roboto Regular"/>
      </rPr>
      <t>https://www.medicaid.gov/medicaid/section-1115-demo/demonstration-and-waiver-list/?entry=35491</t>
    </r>
    <r>
      <rPr>
        <sz val="9"/>
        <color theme="1"/>
        <rFont val="Roboto Regular"/>
      </rPr>
      <t xml:space="preserve">.
Centers for Medicare &amp; Medicaid Services (CMS), U.S. Department of Health and Human Services. 2018b. Section 1915(c) of the Social Security Act Medicaid home- and community-based services waiver: Waiver for Technology Dependent, Medically Fragile Individuals (40183.R05.00). July 1, 2018. Baltimore, MD: CMS. </t>
    </r>
    <r>
      <rPr>
        <sz val="9"/>
        <color rgb="FF5CA1BE"/>
        <rFont val="Roboto Regular"/>
      </rPr>
      <t>https://www.medicaid.gov/medicaid/section-1115-demo/demonstration-and-waiver-list/?entry=8407</t>
    </r>
    <r>
      <rPr>
        <sz val="9"/>
        <color theme="1"/>
        <rFont val="Roboto Regular"/>
      </rPr>
      <t xml:space="preserve">.
Centers for Medicare &amp; Medicaid Services (CMS), U.S. Department of Health and Human Services. 2017. Section 1915(c) of the Social Security Act Medicaid home- and community-based services waiver: Amendment to New Choices Waiver (0439.R02.00). July 1, 2017. Baltimore, MD: CMS. </t>
    </r>
    <r>
      <rPr>
        <sz val="9"/>
        <color rgb="FF5CA1BE"/>
        <rFont val="Roboto Regular"/>
      </rPr>
      <t>https://www.medicaid.gov/medicaid/section-1115-demo/demonstration-and-waiver-list/?entry=8473</t>
    </r>
    <r>
      <rPr>
        <sz val="9"/>
        <color theme="1"/>
        <rFont val="Roboto Regular"/>
      </rPr>
      <t xml:space="preserve">.
Centers for Medicare &amp; Medicaid Services (CMS), U.S. Department of Health and Human Services. 2016a. Section 1915(c) of the Social Security Act Medicaid home- and community-based services waiver: Amendment to Waiver for Individuals Age 65 or Older (0247.R05.00). July 1, 2016. Baltimore, MD: CMS. </t>
    </r>
    <r>
      <rPr>
        <sz val="9"/>
        <color rgb="FF5CA1BE"/>
        <rFont val="Roboto Regular"/>
      </rPr>
      <t>https://www.medicaid.gov/medicaid/section-1115-demo/demonstration-and-waiver-list/?entry=8475</t>
    </r>
    <r>
      <rPr>
        <sz val="9"/>
        <color theme="1"/>
        <rFont val="Roboto Regular"/>
      </rPr>
      <t xml:space="preserve">.
Centers for Medicare &amp; Medicaid Services (CMS), U.S. Department of Health and Human Services. 2016b. Section 1915(c) of the Social Security Act Medicaid home- and community-based services waiver: Physical Disabilities Waiver (0331.R04.00). July 1, 2016. Baltimore, MD: CMS. </t>
    </r>
    <r>
      <rPr>
        <sz val="9"/>
        <color rgb="FF5CA1BE"/>
        <rFont val="Roboto Regular"/>
      </rPr>
      <t>https://www.medicaid.gov/medicaid/section-1115-demo/demonstration-and-waiver-list/?entry=8639</t>
    </r>
    <r>
      <rPr>
        <sz val="9"/>
        <color theme="1"/>
        <rFont val="Roboto Regular"/>
      </rPr>
      <t xml:space="preserve">.
Centers for Medicare &amp; Medicaid Services (CMS), U.S. Department of Health and Human Services. 2015. Section 1915(c) of the Social Security Act Medicaid home- and community-based services waiver: Medicaid Autism Waiver (1029.R01.00). October 1, 2015. Baltimore, MD: CMS. </t>
    </r>
    <r>
      <rPr>
        <sz val="9"/>
        <color rgb="FF5CA1BE"/>
        <rFont val="Roboto Regular"/>
      </rPr>
      <t>https://www.medicaid.gov/medicaid/section-1115-demo/demonstration-and-waiver-list/?entry=15987</t>
    </r>
    <r>
      <rPr>
        <sz val="9"/>
        <color theme="1"/>
        <rFont val="Roboto Regular"/>
      </rPr>
      <t>.</t>
    </r>
  </si>
  <si>
    <r>
      <t xml:space="preserve">Notes: </t>
    </r>
    <r>
      <rPr>
        <sz val="9"/>
        <color theme="1"/>
        <rFont val="Roboto Regular"/>
      </rPr>
      <t xml:space="preserve">NA is not applicable. CFC is Choices for Care. DAIL is Department of Disabilities, Aging and Independent Living. ADL is activities of daily living. CM is case manager.
Source language is taken directly from waivers. Data collected by the Medicaid and CHIP Payment and Access Commission (MACPAC) between September 2019 and March 2020, from Section 1115 waiver applications found on Medicaid.gov. 
Please contact MACPAC at 202-350-2000 or </t>
    </r>
    <r>
      <rPr>
        <sz val="9"/>
        <color rgb="FF5CA1BE"/>
        <rFont val="Roboto Regular"/>
      </rPr>
      <t>comments@macpac.gov</t>
    </r>
    <r>
      <rPr>
        <sz val="9"/>
        <color theme="1"/>
        <rFont val="Roboto Regular"/>
      </rPr>
      <t xml:space="preserve"> to report errors or changes.</t>
    </r>
  </si>
  <si>
    <r>
      <t xml:space="preserve">Sources: 
</t>
    </r>
    <r>
      <rPr>
        <sz val="9"/>
        <color theme="1"/>
        <rFont val="Roboto Regular"/>
      </rPr>
      <t xml:space="preserve">
Centers for Medicare &amp; Medicaid Services (CMS), U.S. Department of Health and Human Services. 2019a. Section 1915(c) of the Social Security Act Medicaid home- and community-based services waiver: Community Living Waiver (0372.R04.00). July 1, 2019. Baltimore, MD: CMS. </t>
    </r>
    <r>
      <rPr>
        <sz val="9"/>
        <color rgb="FF5CA1BE"/>
        <rFont val="Roboto Regular"/>
      </rPr>
      <t>https://www.medicaid.gov/medicaid/section-1115-demo/demonstration-and-waiver-list/?entry=8633</t>
    </r>
    <r>
      <rPr>
        <sz val="9"/>
        <color theme="1"/>
        <rFont val="Roboto Regular"/>
      </rPr>
      <t xml:space="preserve">.
Centers for Medicare &amp; Medicaid Services (CMS), U.S. Department of Health and Human Services. 2019b. Section 1915(c) of the Social Security Act Medicaid home- and community-based services waiver: Amendment to Commonwealth Coordinated Care Plus (0321.R04.00). May 3, 2019. Baltimore, MD: CMS. </t>
    </r>
    <r>
      <rPr>
        <sz val="9"/>
        <color rgb="FF5CA1BE"/>
        <rFont val="Roboto Regular"/>
      </rPr>
      <t>https://www.medicaid.gov/medicaid/section-1115-demo/demonstration-and-waiver-list/?entry=8649</t>
    </r>
    <r>
      <rPr>
        <sz val="9"/>
        <color theme="1"/>
        <rFont val="Roboto Regular"/>
      </rPr>
      <t xml:space="preserve">.
Centers for Medicare &amp; Medicaid Services (CMS), U.S. Department of Health and Human Services. 2019c. Section 1915(c) of the Social Security Act Medicaid home- and community-based services waiver: Amendment to Building Independence Waiver (0430.R03.00). January 1, 2019. Baltimore, MD: CMS. </t>
    </r>
    <r>
      <rPr>
        <sz val="9"/>
        <color rgb="FF5CA1BE"/>
        <rFont val="Roboto Regular"/>
      </rPr>
      <t>https://www.medicaid.gov/medicaid/section-1115-demo/demonstration-and-waiver-list/?entry=8635</t>
    </r>
    <r>
      <rPr>
        <sz val="9"/>
        <color theme="1"/>
        <rFont val="Roboto Regular"/>
      </rPr>
      <t xml:space="preserve">.
Centers for Medicare &amp; Medicaid Services (CMS), U.S. Department of Health and Human Services. 2019d. Section 1915(c) of the Social Security Act Medicaid home- and community-based services waiver: Amendment to Family and Individual Support Waiver (0358.R04.00). January 1, 2019. Baltimore, MD: CMS. </t>
    </r>
    <r>
      <rPr>
        <sz val="9"/>
        <color rgb="FF5CA1BE"/>
        <rFont val="Roboto Regular"/>
      </rPr>
      <t>https://www.medicaid.gov/medicaid/section-1115-demo/demonstration-and-waiver-list/?entry=8634</t>
    </r>
    <r>
      <rPr>
        <sz val="9"/>
        <color theme="1"/>
        <rFont val="Roboto Regular"/>
      </rPr>
      <t>.</t>
    </r>
  </si>
  <si>
    <r>
      <t xml:space="preserve">Sources: 
</t>
    </r>
    <r>
      <rPr>
        <sz val="9"/>
        <color theme="1"/>
        <rFont val="Roboto Regular"/>
      </rPr>
      <t xml:space="preserve">
Centers for Medicare &amp; Medicaid Services (CMS), U.S. Department of Health and Human Services. 2019. Section 1115 of the Social Security Act Medicaid demonstration: Amendment to Washington State Medicaid Transformation Project (11-W-00304/0). August 1, 2019. Baltimore, MD: CMS. </t>
    </r>
    <r>
      <rPr>
        <sz val="9"/>
        <color rgb="FF5CA1BE"/>
        <rFont val="Roboto Regular"/>
      </rPr>
      <t>https://www.medicaid.gov/medicaid/section-1115-demo/demonstration-and-waiver-list/?entry=35120</t>
    </r>
    <r>
      <rPr>
        <sz val="9"/>
        <color theme="1"/>
        <rFont val="Roboto Regular"/>
      </rPr>
      <t>.
Centers for Medicare &amp; Medicaid Services (CMS), U.S. Department of Health and Human Services. 2019a. Section 1915(c) of the Social Security Act Medicaid home- and community-based services waiver: Amendment to Basic Plus (0409.R03.00). February 1, 2019. Baltimore, MD: CMS.</t>
    </r>
    <r>
      <rPr>
        <sz val="9"/>
        <color rgb="FF5CA1BE"/>
        <rFont val="Roboto Regular"/>
      </rPr>
      <t xml:space="preserve"> https://www.medicaid.gov/medicaid/section-1115-demo/demonstration-and-waiver-list/?entry=8626</t>
    </r>
    <r>
      <rPr>
        <sz val="9"/>
        <color theme="1"/>
        <rFont val="Roboto Regular"/>
      </rPr>
      <t xml:space="preserve">.
Centers for Medicare &amp; Medicaid Services (CMS), U.S. Department of Health and Human Services. 2019b. Section 1915(c) of the Social Security Act Medicaid home- and community-based services waiver: Amendment to Children's Intensive In-Home Behavioral Support (40669.R02.00). February 1, 2019. Baltimore, MD: CMS. </t>
    </r>
    <r>
      <rPr>
        <sz val="9"/>
        <color rgb="FF5CA1BE"/>
        <rFont val="Roboto Regular"/>
      </rPr>
      <t>https://www.medicaid.gov/medicaid/section-1115-demo/demonstration-and-waiver-list/?entry=8622</t>
    </r>
    <r>
      <rPr>
        <sz val="9"/>
        <color theme="1"/>
        <rFont val="Roboto Regular"/>
      </rPr>
      <t xml:space="preserve">.
Centers for Medicare &amp; Medicaid Services (CMS), U.S. Department of Health and Human Services. 2019c. Section 1915(c) of the Social Security Act Medicaid home- and community-based services waiver: Amendment to Community Protection Waiver (0411.R03.00). February 1, 2019. Baltimore, MD: CMS. </t>
    </r>
    <r>
      <rPr>
        <sz val="9"/>
        <color rgb="FF5CA1BE"/>
        <rFont val="Roboto Regular"/>
      </rPr>
      <t>https://www.medicaid.gov/medicaid/section-1115-demo/demonstration-and-waiver-list/?entry=8624</t>
    </r>
    <r>
      <rPr>
        <sz val="9"/>
        <color theme="1"/>
        <rFont val="Roboto Regular"/>
      </rPr>
      <t xml:space="preserve">.
Centers for Medicare &amp; Medicaid Services (CMS), U.S. Department of Health and Human Services. 2019d. Section 1915(c) of the Social Security Act Medicaid home- and community-based services waiver: Amendment to Core Waiver (0410.R03.00). February 1, 2019. Baltimore, MD: CMS. </t>
    </r>
    <r>
      <rPr>
        <sz val="9"/>
        <color rgb="FF5CA1BE"/>
        <rFont val="Roboto Regular"/>
      </rPr>
      <t>https://www.medicaid.gov/medicaid/section-1115-demo/demonstration-and-waiver-list/?entry=8625</t>
    </r>
    <r>
      <rPr>
        <sz val="9"/>
        <color theme="1"/>
        <rFont val="Roboto Regular"/>
      </rPr>
      <t xml:space="preserve">.
Centers for Medicare &amp; Medicaid Services (CMS), U.S. Department of Health and Human Services. 2019e. Section 1915(c) of the Social Security Act Medicaid home- and community-based services waiver: COPES (0049.R08.00). January 1, 2019. Baltimore, MD: CMS. </t>
    </r>
    <r>
      <rPr>
        <sz val="9"/>
        <color rgb="FF5CA1BE"/>
        <rFont val="Roboto Regular"/>
      </rPr>
      <t>https://www.medicaid.gov/medicaid/section-1115-demo/demonstration-and-waiver-list/?entry=8629</t>
    </r>
    <r>
      <rPr>
        <sz val="9"/>
        <color theme="1"/>
        <rFont val="Roboto Regular"/>
      </rPr>
      <t xml:space="preserve">.
Centers for Medicare &amp; Medicaid Services (CMS), U.S. Department of Health and Human Services. 2019f. Section 1915(c) of the Social Security Act Medicaid home- and community-based services waiver: Residential Support Waiver (1086.R01.00). January 1, 2019. Baltimore, MD: CMS. </t>
    </r>
    <r>
      <rPr>
        <sz val="9"/>
        <color rgb="FF5CA1BE"/>
        <rFont val="Roboto Regular"/>
      </rPr>
      <t>https://www.medicaid.gov/medicaid/section-1115-demo/demonstration-and-waiver-list/?entry=27065</t>
    </r>
    <r>
      <rPr>
        <sz val="9"/>
        <color theme="1"/>
        <rFont val="Roboto Regular"/>
      </rPr>
      <t xml:space="preserve">.
Centers for Medicare &amp; Medicaid Services (CMS), U.S. Department of Health and Human Services. 2018a. Section 1915(c) of the Social Security Act Medicaid home- and community-based services waiver: Amendment to Individual and Family Services (1186.R00.00). June 1, 2018. Baltimore, MD: CMS. </t>
    </r>
    <r>
      <rPr>
        <sz val="9"/>
        <color rgb="FF5CA1BE"/>
        <rFont val="Roboto Regular"/>
      </rPr>
      <t>https://www.medicaid.gov/medicaid/section-1115-demo/demonstration-and-waiver-list/?entry=32483</t>
    </r>
    <r>
      <rPr>
        <sz val="9"/>
        <color theme="1"/>
        <rFont val="Roboto Regular"/>
      </rPr>
      <t xml:space="preserve">.
Centers for Medicare &amp; Medicaid Services (CMS), U.S. Department of Health and Human Services. 2018b. Section 1915(c) of the Social Security Act Medicaid home- and community-based services waiver: Amendment to New Freedom (0443.R02.00). April 16, 2018. Baltimore, MD: CMS. </t>
    </r>
    <r>
      <rPr>
        <sz val="9"/>
        <color rgb="FF5CA1BE"/>
        <rFont val="Roboto Regular"/>
      </rPr>
      <t>https://www.medicaid.gov/medicaid/section-1115-demo/demonstration-and-waiver-list/?entry=8628</t>
    </r>
    <r>
      <rPr>
        <sz val="9"/>
        <color theme="1"/>
        <rFont val="Roboto Regular"/>
      </rPr>
      <t>.</t>
    </r>
  </si>
  <si>
    <r>
      <t xml:space="preserve">Sources: </t>
    </r>
    <r>
      <rPr>
        <sz val="9"/>
        <color theme="1"/>
        <rFont val="Roboto Regular"/>
      </rPr>
      <t xml:space="preserve">
Centers for Medicare &amp; Medicaid Services (CMS), U.S. Department of Health and Human Services. 2017a. Section 1915(c) of the Social Security Act Medicaid home- and community-based services waiver: Amendment to Children with Serious Emotional Disorder (1646.R00.00). March 1, 2020. Baltimore, MD: CMS. </t>
    </r>
    <r>
      <rPr>
        <sz val="9"/>
        <color rgb="FF5CA1BE"/>
        <rFont val="Roboto Regular"/>
      </rPr>
      <t>https://www.medicaid.gov/medicaid/section-1115-demo/demonstration-and-waiver-list/83566</t>
    </r>
    <r>
      <rPr>
        <sz val="9"/>
        <color theme="1"/>
        <rFont val="Roboto Regular"/>
      </rPr>
      <t>.
Centers for Medicare &amp; Medicaid Services (CMS), U.S. Department of Health and Human Services. 2017a. Section 1915(c) of the Social Security Act Medicaid home- and community-based services waiver: Amendment to Aged and Disabled Waiver (0134.R06.00). July 1, 2017. Baltimore, MD: CMS.</t>
    </r>
    <r>
      <rPr>
        <sz val="9"/>
        <color rgb="FF5CA1BE"/>
        <rFont val="Roboto Regular"/>
      </rPr>
      <t xml:space="preserve"> https://www.medicaid.gov/medicaid/section-1115-demo/demonstration-and-waiver-list/?entry=19609</t>
    </r>
    <r>
      <rPr>
        <sz val="9"/>
        <color theme="1"/>
        <rFont val="Roboto Regular"/>
      </rPr>
      <t xml:space="preserve">.
Centers for Medicare &amp; Medicaid Services (CMS), U.S. Department of Health and Human Services. 2017b. Section 1915(c) of the Social Security Act Medicaid home- and community-based services waiver: Amendment to Traumatic Brain Injury (TBI) Waiver (0876.R01.00). July 1, 2017. Baltimore, MD: CMS. </t>
    </r>
    <r>
      <rPr>
        <sz val="9"/>
        <color rgb="FF5CA1BE"/>
        <rFont val="Roboto Regular"/>
      </rPr>
      <t>https://www.medicaid.gov/medicaid/section-1115-demo/demonstration-and-waiver-list/?entry=8652</t>
    </r>
    <r>
      <rPr>
        <sz val="9"/>
        <color theme="1"/>
        <rFont val="Roboto Regular"/>
      </rPr>
      <t xml:space="preserve">.
Centers for Medicare &amp; Medicaid Services (CMS), U.S. Department of Health and Human Services. 2015. Section 1915(c) of the Social Security Act Medicaid home- and community-based services waiver: Intellectual/Developmental Disability Waiver (0133.R06.00). July 1, 2015. Baltimore, MD: CMS. </t>
    </r>
    <r>
      <rPr>
        <sz val="9"/>
        <color rgb="FF5CA1BE"/>
        <rFont val="Roboto Regular"/>
      </rPr>
      <t>https://www.medicaid.gov/medicaid/section-1115-demo/demonstration-and-waiver-list/?entry=8653</t>
    </r>
    <r>
      <rPr>
        <sz val="9"/>
        <color theme="1"/>
        <rFont val="Roboto Regular"/>
      </rPr>
      <t>.</t>
    </r>
  </si>
  <si>
    <r>
      <t xml:space="preserve">Sources: 
</t>
    </r>
    <r>
      <rPr>
        <sz val="9"/>
        <color theme="1"/>
        <rFont val="Roboto Regular"/>
      </rPr>
      <t xml:space="preserve">
Centers for Medicare &amp; Medicaid Services (CMS), U.S. Department of Health and Human Services. 2019. Section 1915(c) of the Social Security Act Medicaid home- and community-based services waiver: Amendment to Children's Long-Term Support Waiver Program (0414.R03.00). July 1, 2019. Baltimore, MD: CMS. </t>
    </r>
    <r>
      <rPr>
        <sz val="9"/>
        <color rgb="FF5CA1BE"/>
        <rFont val="Roboto Regular"/>
      </rPr>
      <t>https://www.medicaid.gov/medicaid/section-1115-demo/demonstration-and-waiver-list/?entry=8660</t>
    </r>
    <r>
      <rPr>
        <sz val="9"/>
        <color theme="1"/>
        <rFont val="Roboto Regular"/>
      </rPr>
      <t xml:space="preserve">.
Centers for Medicare &amp; Medicaid Services (CMS), U.S. Department of Health and Human Services. 2018a. Section 1915(c) of the Social Security Act Medicaid home- and community-based services waiver: Amendment to Self Directed Support Waiver - Intellectual/Developmental Disability and Aged/Physical Disability (0484.R02.00). December 1, 2018. Baltimore, MD: CMS. </t>
    </r>
    <r>
      <rPr>
        <sz val="9"/>
        <color rgb="FF5CA1BE"/>
        <rFont val="Roboto Regular"/>
      </rPr>
      <t>https://www.medicaid.gov/medicaid/section-1115-demo/demonstration-and-waiver-list/?entry=8667</t>
    </r>
    <r>
      <rPr>
        <sz val="9"/>
        <color theme="1"/>
        <rFont val="Roboto Regular"/>
      </rPr>
      <t xml:space="preserve">.
Centers for Medicare &amp; Medicaid Services (CMS), U.S. Department of Health and Human Services. 2018b. Section 1915(c) of the Social Security Act Medicaid home- and community-based services waiver: Amendment to Family Care Waiver Renewal 2015 (0367.R03.00). July 1, 2018. Baltimore, MD: CMS. </t>
    </r>
    <r>
      <rPr>
        <sz val="9"/>
        <color rgb="FF5CA1BE"/>
        <rFont val="Roboto Regular"/>
      </rPr>
      <t>https://www.medicaid.gov/medicaid/section-1115-demo/demonstration-and-waiver-list/?entry=8663</t>
    </r>
    <r>
      <rPr>
        <sz val="9"/>
        <color theme="1"/>
        <rFont val="Roboto Regular"/>
      </rPr>
      <t>.</t>
    </r>
  </si>
  <si>
    <r>
      <t xml:space="preserve">Sources: 
</t>
    </r>
    <r>
      <rPr>
        <sz val="9"/>
        <color theme="1"/>
        <rFont val="Roboto Regular"/>
      </rPr>
      <t xml:space="preserve">
Centers for Medicare &amp; Medicaid Services (CMS), U.S. Department of Health and Human Services. 2019a. Section 1915(c) of the Social Security Act Medicaid home- and community-based services waiver: Children's Mental Health Waiver (0451.R03.00). July 1, 2019. Baltimore, MD: CMS. </t>
    </r>
    <r>
      <rPr>
        <sz val="9"/>
        <color rgb="FF5CA1BE"/>
        <rFont val="Roboto Regular"/>
      </rPr>
      <t>https://www.medicaid.gov/medicaid/section-1115-demo/demonstration-and-waiver-list/?entry=8675</t>
    </r>
    <r>
      <rPr>
        <sz val="9"/>
        <color theme="1"/>
        <rFont val="Roboto Regular"/>
      </rPr>
      <t xml:space="preserve">.
Centers for Medicare &amp; Medicaid Services (CMS), U.S. Department of Health and Human Services. 2019b. Section 1915(c) of the Social Security Act Medicaid home- and community-based services waiver: Comprehensive Waiver (1061.R01.00). April 1, 2019. Baltimore, MD: CMS. </t>
    </r>
    <r>
      <rPr>
        <sz val="9"/>
        <color rgb="FF5CA1BE"/>
        <rFont val="Roboto Regular"/>
      </rPr>
      <t>https://www.medicaid.gov/medicaid/section-1115-demo/demonstration-and-waiver-list/?entry=20631</t>
    </r>
    <r>
      <rPr>
        <sz val="9"/>
        <color theme="1"/>
        <rFont val="Roboto Regular"/>
      </rPr>
      <t xml:space="preserve">.
Centers for Medicare &amp; Medicaid Services (CMS), U.S. Department of Health and Human Services. 2019c. Section 1915(c) of the Social Security Act Medicaid home- and community-based services waiver: Supports Waiver (1060.R01.00). April 1, 2019. Baltimore, MD: CMS. </t>
    </r>
    <r>
      <rPr>
        <sz val="9"/>
        <color rgb="FF5CA1BE"/>
        <rFont val="Roboto Regular"/>
      </rPr>
      <t>https://www.medicaid.gov/medicaid/section-1115-demo/demonstration-and-waiver-list/?entry=20630</t>
    </r>
    <r>
      <rPr>
        <sz val="9"/>
        <color theme="1"/>
        <rFont val="Roboto Regular"/>
      </rPr>
      <t xml:space="preserve">.
Centers for Medicare &amp; Medicaid Services (CMS), U.S. Department of Health and Human Services. 2017. Section 1915(c) of the Social Security Act Medicaid home- and community-based services waiver: Amendment to Community Choices (0236.R05.00). July 1, 2017. Baltimore, MD: CMS. </t>
    </r>
    <r>
      <rPr>
        <sz val="9"/>
        <color rgb="FF5CA1BE"/>
        <rFont val="Roboto Regular"/>
      </rPr>
      <t>https://www.medicaid.gov/medicaid/section-1115-demo/demonstration-and-waiver-list/?entry=8670</t>
    </r>
    <r>
      <rPr>
        <sz val="9"/>
        <color theme="1"/>
        <rFont val="Roboto Regular"/>
      </rPr>
      <t>.</t>
    </r>
  </si>
  <si>
    <t>Waiting Lists for Medicaid Home- and Community-Based Services—Section 1115 Waivers</t>
  </si>
  <si>
    <t>Waiting Lists for Medicaid Home- and Community-Based Services—Section 1915(c) Waivers</t>
  </si>
  <si>
    <r>
      <rPr>
        <sz val="10"/>
        <rFont val="Roboto Regular"/>
      </rPr>
      <t>State Medicaid programs provide home- and community-based services (HCBS) to enrollees through state plan and waiver authorities (i.e., Section 1915(c) and Section 1115 waivers). Waivers give states the flexiblity to tailor services for particular populations, geographic areas, and/or needs of enrollees. Section 1915(c) waivers typically cap the number of individuals in a given year that can receive services, thus allowing for waiting lists. 2018 data shows that nearly 820,000 individuals in 41 states were on HCBS waiting lists.</t>
    </r>
    <r>
      <rPr>
        <sz val="10"/>
        <rFont val="Roboto"/>
      </rPr>
      <t>¹ Our analysis indicates that 47 states and the District of Columbia use Section 1915(c) waivers and 14 states use Section 1115 waivers to provide HCBS to enrollees.</t>
    </r>
    <r>
      <rPr>
        <sz val="10"/>
        <rFont val="Roboto Regular"/>
      </rPr>
      <t xml:space="preserve">
In order to better inform analysis of existing waiver authority for HCBS and for state HCBS capacity, this compendium details the characteristics of Section 1915(c) and Section 1115 waivers relevant to HCBS and waiting lists. The data in the summary tabs are linked to separate state tabs depicting more information found in these waivers.</t>
    </r>
    <r>
      <rPr>
        <sz val="10"/>
        <color theme="1"/>
        <rFont val="Roboto Regular"/>
      </rPr>
      <t xml:space="preserve">
If you would like to clarify or update the data presented here, please call 202-350-2000 or send a brief explanation and contact information to </t>
    </r>
    <r>
      <rPr>
        <sz val="10"/>
        <color rgb="FF5CA1BE"/>
        <rFont val="Roboto Regular"/>
      </rPr>
      <t>comments@macpac.gov</t>
    </r>
    <r>
      <rPr>
        <sz val="10"/>
        <color theme="1"/>
        <rFont val="Roboto Regular"/>
      </rPr>
      <t>.</t>
    </r>
  </si>
  <si>
    <t>Applicants are determined eligible for the waiver and placed on a waiting list, ranked by criticality and length of time waiting. Applicants are selected from the waiting list basically in rank order. Selection criteria is defined in the Administrative Code.</t>
  </si>
  <si>
    <r>
      <t xml:space="preserve">Notes: </t>
    </r>
    <r>
      <rPr>
        <sz val="9"/>
        <color theme="1"/>
        <rFont val="Roboto Regular"/>
      </rPr>
      <t xml:space="preserve">NA is not applicable. HCBS is home- and community-based services. BI is brain injury. ICF/IID is Intermediate Care Facility for Individuals with Intellectual Disabilities. SSI is supplemental security income. HIV/AIDS is Human Immunodeficiency Virus/Acquired Immune Deficiency Syndrome. CHRP is children's habilitation residential program. CES is children's extensive support. SLS is supported living services. DD is developmental disabilities. CCB is community centered board. HCPF is health care and policy financing. CCB is community centered board. CMA is case management agencies. SCI is spinal cord injury. CMHS is community mental health supports. PERS is personal emergency response system. 
Source language is taken directly from waivers. Data collected by the Medicaid and CHIP Payment and Access Commission (MACPAC) between September 2019 and March 2020, from Section 1915(c) waiver applications found on Medicaid.gov. 
Please contact MACPAC at 202-350-2000 or </t>
    </r>
    <r>
      <rPr>
        <sz val="9"/>
        <color rgb="FF5CA1BE"/>
        <rFont val="Roboto Regular"/>
      </rPr>
      <t>comments@macpac.gov</t>
    </r>
    <r>
      <rPr>
        <sz val="9"/>
        <color theme="1"/>
        <rFont val="Roboto Regular"/>
      </rPr>
      <t xml:space="preserve"> to report errors or changes.</t>
    </r>
  </si>
  <si>
    <t>Entrance to the Residential Options Waiver
Once an eligible individual is identified, the case management agency will conduct person centered discovery activities and two needs-based assessments.  The Louisiana Plus assessment will be conducted for all individuals, and the Supports Intensity Scale assessment for adults only (21 and older).  ROW opportunities will be offered to individuals whose support needs cannot be met by one of the other OCDD waivers based on the results of the LA Plus or the Supports Intensity Scale and the person centered planning discussion. The plan of care, with the needs-based assessments will be validated by the LGE through the required in-home visit for all initial waiver recipients.  Individuals who disagree with the OCDD waiver offered as a result of the needs-based assessments and person centered planning process may appeal the waiver offer decision through the OCDD appeals process.
The Office for Citizens with Developmental Disabilities has the responsibility to monitor the utilization of ROW waiver opportunities.  At the discretion of the OCDD Assistant Secretary, specifically allocated waiver opportunities may be reallocated to better meet the needs of citizens with developmental disabilities in the State of Louisiana.
Funded waiver opportunities will only be allocated to individuals who successfully complete the financial eligibility and medical certification eligibility process required for waiver certification.
The following categories of individuals from the ID/DD target group will be awarded ROW opportunities: 
To decrease the number of eligible individuals institutionalized in the state by boarding capacity in the ROW to serve eligible individuals the following populations and based on the following priorities:
Priority 1. The one-time transition of persons eligible for Developmental Disability (DD)services in either  OAAS Community Choices Wavier (CCW)or OAAS Adult Day Health Care Waiver(ADHC) to the ROW.
Priority 2. Individuals living at Pinecrest Supports and Services Center or in a publicly operated ICF-DD when it was transitioned to a private ICF-DD through a cooperative endeavor agreement (CEA facility), or their alternates.  Alternates are defined as individuals living in a private ICF-DD who will give up the private ICF-DD bed to an individual living at Pinecrest or to an individual who was living in a publicly operated ICF-DD when it was transitioned to a private ICF-DD through a cooperative endeavor agreement (CEA facility).
Individuals requesting to transition from Pinecrest are awarded a slot when one is requested, and their health and safety can be assured in an OCDD waiver.  This also applies to individuals who were residing in a state operated facility at the time the facility was privatized and became a Cooperative Endeavor Agreement (CEA) facility.
Priority 3. Individuals on the registry who have the highest level of need and the earliest registry date shall be notified in writing when a funded OCDD waiver opportunity is available and that he/she is next in line to be evaluated for a possible waiver assignment
Priority 4. Individuals Transitioning from ICF/ID facilities utilizing ROW Conversion 
As enacted through R.S. 28:827 Act No. 286 of the 2010 Regular Legislative Session, any active duty member of the armed forces who has been temporarily assigned to work outside of Louisiana and any member of his/her immediate family who was qualified for and was receiving Louisiana Medicaid Waiver services for individuals with developmental disabilities at the time they were placed on active duty will be eligible to receive the next available waiver opportunity upon the individual's resumed residence in Louisiana.
Medicaid’s data contractor has responsibility for maintenance of the IDD Request for Services Registry (the registry). Slot offers are made for persons on the registry by the Medicaid data contractor based upon the above stated policies and procedures and as written in B-3-f. Also, BHSF/MPSW has oversight of the data contractor’s role in maintaining the registry according to policy. In addition, monthly meetings are held between the Medicaid data contractor, OCDD, and BHSF/MPSW to review and to assure adherence to these regulations along with equitably and fairness in slot allocations and distributions. Persons who meet the ICF/DD level of care and who need HCBS due to a health and/or safety crises situation (crisis diversion)
BHSF/MPSW and OCDD have the responsibility to monitor the utilization of the ROW opportunities. At the discretion of BHSF and OCDD, specifically allocated waiver opportunities may be reallocated to better meet the needs of citizens with developmental disabilities in the State of Louisiana. 
The State Medicaid Agency retains ultimate administrative authority and oversight for all Medicaid waiver programs.  OCDD is required to provide State Medicaid Agency with all rulemaking, policy, proposed changes and waiver amendments prior to implementation.</t>
  </si>
  <si>
    <t>Behavioral management and education
Consumer directed attendant support services
Home-delivered meals
Home modification
Independent living skills training
Mental health counseling
Non-medical transportation
Peer mentorship
Personal emergency response systems (PERS)
Specialized medical equipment and supplies/assistive devices
Substance abuse counseling
Supported living program
Transition setup
Transitional living program</t>
  </si>
  <si>
    <t>Assistive technology
Behavioral services
Health maintenance activities
Hippotherapy
Home accessibility adaptations
Home-delivered meals
Life skills training
Massage therapy
Mentorship
Movement therapy
Non-medical transportation
Peer mentorship
Personal emergency response
Recreational facility fees/passes
Specialized medical equipment and supplies
Transition setup
Vehicle modifications</t>
  </si>
  <si>
    <t>Alternative care facility (ACF)
Consumer directed attendant support services  (CDASS)
Home-delivered meals
Home modifications
Life skills training
Non-medical transportation
Peer mentorship
Personal emergency response systems (PERS)
Specialized medical equipment and supplies
Transition setup</t>
  </si>
  <si>
    <t>Adult family living/foster care
Assisted living
Assistive technology
Bill payer
Care transitions
Chore services
Chronic disease self-management program
Companion
Environmental accesibility adaptations
Home-delivered meals
Mental health counseling
Personal emergency response systems
Recovery assistant
Transportation</t>
  </si>
  <si>
    <t>ABI recovery assistant II
ABI recovery assistant
Chore
Cognitive behavioral programs
Community living support services (CLSS)
Companion
Consultation services
Environmental accessibility modifications
Home-delivered meals
Independent living skills training
Personal emergency response systems (PERS)
Specialized medical equipment and supplies
Substance abuse programs
Transportation
Vehicle modification services</t>
  </si>
  <si>
    <t>Case management 
Community based residential alternatives
Personal care/attendant care  
Respite  
Adult day services 
Day habilitation 
Cognitive services 
Personal emergency response system 
Support for participant direction 
Independent activities of daily living (chore)  
Nutritional supports 
Specialized medical equipment &amp; supplies 
Minor home modifications
Home-delivered meals</t>
  </si>
  <si>
    <t>Chore
Counseling
Home-delivered meals
Massage therapy
Nutritional supplements
Personal emergency response system maintenance and monitoring
Personal emergency response unit</t>
  </si>
  <si>
    <t>Adult companion
Assisted living
Behavior management
Caregiver training
Home accessibility adaptations
Home-delivered meals
Medication administration
Medication management
Nutritional assessment and risk reduction
Personal emergency response system (PERS)</t>
  </si>
  <si>
    <t>Alternative living services (ALS)
Emergency response services  (ERS)
Enhanced care management (ECM)
Financial management services (FMS)
Home-delivered meals (HDM)
Home delivered services (HDS)
Skilled nurses services (SNS)
Structured family caregiving
Transition community Integration srvices
Transition coordination (month 1-6)
Transition coordination (month 7-12)
Transition coordination (pre-discharge)
Transition services and supports</t>
  </si>
  <si>
    <t>Adult companion service
Assistive technology
Home-delivered meals
Home modifications
Hedical supplies
Personal assistant service (PAS)
Personal emergency response systems (PERS)-installation/monthly fee
Skilled nursing
Transitional assistance services</t>
  </si>
  <si>
    <t>Companion service
Home-delivered meals
Unskilled respite</t>
  </si>
  <si>
    <t>Assisted living
Assistive technology
Brief episode stabilization
Chore services
Home accessibility adaptations
Home-delivered meals
Non-medical transportation
Overnight recovery assistant
Peer supports
Personal emergency response systems
Recovery assistant
Specialized medical equipment
Transitional case management</t>
  </si>
  <si>
    <t>Adult day care 
Adult day health
Assisted living facility 
Community care foster family homes 
Counseling and training 
Environmental accessibility adaptations 
Home-delivered meals 
Home maintenance 
Moving assistance 
Non-medical transportation 
Personal assistance  
Personal emergency response system
Residential care 
Respite care 
Private duty nursing  
Specialized case management 
Specialized medical equipment and supplies</t>
  </si>
  <si>
    <t>Adult day health
Behavior consultation/crisis management
Chore services
Community support services (participant direction)
Environmental accessibility adaptations
Home-delivered meals
Non-medical transportation
Personal emergency response system
Skilled nursing
Specialized medical equipment and supplies</t>
  </si>
  <si>
    <t>Adult residential care
Chore service
Companion services
Consultation
Environmental accessibility adaptations
Home-delivered meals
Non-medical transportation
Personal emergency response system
Skilled nursing
Specialized medical equipment and supplies
Transition services</t>
  </si>
  <si>
    <t>Cognitive behavioral therapies
Environmental accessibility adaptations
Home-delivered meals
In-home shift nursing
Personal emergency response systems
Specialized medical equipment</t>
  </si>
  <si>
    <t>Environmental accessibility adaptations
Home-delivered meals
In-home shift nursing
Personal emergency response system
Specialized medical equipment</t>
  </si>
  <si>
    <t>Environmental accessibility adaptations
Home-delivered meals
In-home shift nursing
Intermittent nursing
Personal emergency response system
Specialized medical equipment</t>
  </si>
  <si>
    <t>Adult family care
Assisted living
Community transition
Home-delivered meals
Home modification assessment
Home modifications
Integrated health care coordination
Nutritional supplements
Personal emergency response system
Pest control
Specialized medical equipment and supplies
Structured family caregiving
Transportation
Vehicle modifications</t>
  </si>
  <si>
    <t>Adult family care 
Assisted living 
Behavior managment/behavior program and counseling 
Community transition 
Environmental modifications 
Health care coordination 
Home-delivered meals 
Nutritional supplements 
Personal emergency response system 
Pest control 
Specialized medical equipment and supplies
Transportation 
Vehicle modifications</t>
  </si>
  <si>
    <t>Attendant care
Environmental and minor home adaptation
Goods and services
Home and community supports
Home-delivered meals
Non-specialized respite</t>
  </si>
  <si>
    <t>Assistive devices and medical supplies
Environmental accessibility adaptation
Home-delivered meals
Housing stabilization services
Housing transition or crisis intervention services
Monitored in-home caregiving
Nursing
Personal asistance services (PAS)
Skilled maintenance therapy
Transition intensive support coordination
Transition service</t>
  </si>
  <si>
    <t>Assistive technology
Attendant care services
Environmental modifications
Home-delivered meals S5170
Home health services
Living well for better health (chronic disease self-management)
Matter of balance (falls prevention)
Personal emergency response system (PERS)
Transportation</t>
  </si>
  <si>
    <t>Chore
Companion
Complex care training and oversight (formerly skilled nursing)
Enhanced technology/cellular personal emergency response system (PERS)
Environmental accessibility adaptation
Evidence based education programs
Goal engagement program
Grocery shopping and delivery
Home based wandering response systems
Home-delivered meals
Home delivery of pre-packaged medication
Home safety/independent evaluations (formerly occupational therapy)
Laundry
Medication dispensing system
Orientation and mobility services
Peer support
Senior care options (SCO)
Supportive day program
Supportive home care aide
Transitional assistance
Transportation</t>
  </si>
  <si>
    <t>Chore services
Community health worker
Community living supports
Community transition services
Community transportation
Counseling
Environmental accessibility adaptations
Home-delivered meals
Nursing services
Personal emergency response system
Private duty nursing/respiratory care
Training</t>
  </si>
  <si>
    <t>Assistive technology
Chore services
Community transition services
Environmental modifications
Expanded community living supports
Home-delivered meals
Non-medical transportation
Personal emergency response system
Preventive nursing services
Private duty nursing</t>
  </si>
  <si>
    <t>Adult companion services
Adult day service bath
Adult foster care
Chore services
Consumer directed community supports: environmental modifications and provisions
Consumer directed community supports: personal assistance
Consumer directed community supports: self-direction support activities
Consumer directed community supports: treatment and training
Customized living services
Environmental accessibility adaptations
Family caregiver services
Home-delivered meals
Individual community living supports
Managed care premiums
Specialized equipment and supplies
Transitional services
Transportation</t>
  </si>
  <si>
    <t>24-hour emergency assistance
Adult companion services
Adult foster care
Child foster care
Chore services
Consumer directed community supports: environmental modifications &amp; provisions
Consumer directed community supports: personal assistance
Consumer directed community supports: self-direction support activities
Consumer directed community supports: treatment and training
Crisis respite services
Employment development services
Employment exploration services
Employment support services
Environmental accessibility adaptations
Family training and counseling
Home-delivered meals
Housing access coordination
In-home family supports
Independent living skills (ILS) training
Individualized home supports
Night supervision services
Personal support services
Positive support services
Specialist services
Specialized equipment and supplies
Transitional services
Transportation</t>
  </si>
  <si>
    <t>24-hour emergency assistance
Adult companion services
Adult day service bath
Adult foster care
Child foster care
Chore services
Consumer-directed community supports (CDCS): personal assistance
Consumer-directed community supports: self-direction support activities
Consumer-directed community supports: environmental modifications and provisions
Consumer-directed community supports: treatment and training
Crisis respite
Customized living
Employment development services
Employment exploration services
Employment support services
Environmental accessibility adaptations
Family training and counseling
Home-delivered meals
Housing access coordination
In-home family supports
Independent living skills (ILS) training services
Individualized home supports
Night supervision services
Personal support services
Positive support services
Residential care
Specialist services
Specialized equipment and supplies
Transitional services
Transportation</t>
  </si>
  <si>
    <t>24- hour emergency assistance
Adult day service bath
Assistive technology
Chore
Consumer directed community supports: environmental modifications and provisions
Consumer directed community supports: personal assistance
Consumer directed community supports: self-direction support activities
Consumer directed community supports: treatment and training
Crisis respite
Employment development services
Employment exploration services
Employment support services
Environmental accessibility adaptations
Family training and counseling
Home-delivered meals
Housing access coordination
Night supervision services
Personal support services
Positive support services
Residential habilitation
Specialist services
Specialized equipment and supplies
Transitional services
Transportation</t>
  </si>
  <si>
    <t>Community transition services
Home-delivered meals
Institutional respite care
Physical therapy services
Speech therapy services</t>
  </si>
  <si>
    <t>Assisted living service
Assistive technology supports and home modifications
Extra care for children with disabilities
Home again services
Home-delivered meals
Independent skills building
Nutrition services
Personal emergency response system (PERS)
Transportation services</t>
  </si>
  <si>
    <t>Assisted living services
Chore services
Environmental accessibility adaptations
Home-delivered meals
Personal emergency response systems (PERS)
Specialized medical equipment and supplies</t>
  </si>
  <si>
    <t>Adult foster care
Chore
Community transition services
Emergency response
Environmental modification
Extended personal care
Family personal care
Home-delivered meals
Non-medical transportation
Specialized equipment &amp; supplies
Supervision
Transitional living</t>
  </si>
  <si>
    <t>Alternative meals service
Choices - home care attendant service
Chore (end date, effective 6/30/2019)
Community integration
Community transition
Enhanced community living service
Home care attendant
Home-delivered meals
Home maintenance and chore
Home medical equipment and supplies
Home modification
Independent living assistance (end date, effective 6/30/2019)
Minor home modification, maintenance, and repair (end date, effective 6/30/2019)
Non-emergency medical transportation
Non-medical transportation
Nutritional consultation
Out-of-home respite
Personal emergency response system
Pest control (end date, effective 6/30/2019)
Social work counseling
Waiver nursing service</t>
  </si>
  <si>
    <t>Advanced supportive/restorative assistance
Environmental modifications
Home-delivered meals
Hospice care
Institutional transition case management
Personal emergency response system (PERS)
Private duty nursing
Self-directed goods and services (SD-GS)
Skilled nursing
Specialized medical equipment and supplies
Therapy services: respiratory
Therapy services: occupational
Therapy services: physical
Therapy services: speech
Transitional case management</t>
  </si>
  <si>
    <t>Assistive technology
Benefits counseling
Career assessment
Cognitive rehabilitation therapy services
Community integration
Community transition services
Home adaptations
Home-delivered meals
Job finding
Non-medical transporation
Nutritional consultation
Participant-directed community supports
Participant-directed goods and services
Personal emergency response system (PERS)
Pest eradication
Prevocational services
TeleCare
Vehicle modifications</t>
  </si>
  <si>
    <t>Adult companion services
Assisted living
Assistive technology
Bereavement counseling
Career planning
Case management
Chore services
Community-based supported living arrangements (CSLA)
Community transition services
Consultative clinical and therapeutic services
Day treatment and supports
Homemaker services
Home-delivered meals
Individual directed goods and services
Integrated supported employment
Medication management/administration
Non-medical transportation
Peer supports
Personal care
Personal emergency response system (PERS)
Prevocational services
Private duty nursing
Psychosocial rehabilitation services
Respite
Skilled nursing
Special medical equipment and supplies
Supports for consumer direction (supports facilitation)
Training and counseling services for unpaid caregivers</t>
  </si>
  <si>
    <t>Assistive technology
Chore services
Community transition services
Homemaker
Home-delivered meals
Non-medical transportation
Medication management/administration
Peer supports
Personal care
Personal emergency response system (PERS)
Physical therapy evaluation and services
Respite services
Skilled nursing</t>
  </si>
  <si>
    <t>Attendant care
Home accessibility adaptations
Home-delivered meals
Personal emergency response system
Pest control
Private duty nursing
Specialized medical equipment and supplies</t>
  </si>
  <si>
    <t>Attendant care services
Companion care
Home accessibility adaptations
Home-delivered meals
Private duty nursing
Specialized medical equipment and supplies</t>
  </si>
  <si>
    <t>Adult day health care transportation
Adult day health care-nursing
Attendant care
Companion care
Home accessibility adaptations
Home-delivered meals
Personal emergency response system
Residential personal care II
Specialized medical equipment and supplies
Telemonitoring</t>
  </si>
  <si>
    <t>Personal assistance service  
Respite  
Financial management services 
Support consultation  
Adaptive aids and medical supplies 
Adult foster care 
Assisted living 
Dental services 
Emergency response services 
Home-delivered meals 
Minor home modifications 
Nursing  
Occupational therapy  
Physical therapy  
Speech, hearing, and language therapy  
Transition assistance services 
Cognitive rehabilitation therapy (effective March 6, 2014)
Supported employment services (effective September 1, 2014)
Employment assistance services (effective September 1, 2014)</t>
  </si>
  <si>
    <t>Adult residential services
Assistive technology devices
Attendant care services
Caregiver training
Chore services
Community transition services
Environmental accessibility adaptations
Home-delivered meals
Medication administration assistance services
Personal budget assistance
Personal emergency response system
Specialized medical equipment, supplies and supplements
Transportation - non-medical</t>
  </si>
  <si>
    <t>Adult day care
Client support training &amp; wellness education
Community choice guiding
Community support: goods and services
Environmental modifications
Home-delivered meals
Skilled nursing services
Specialized medical equipment and supplies
Transportation</t>
  </si>
  <si>
    <t>Assisted living services
Direct service worker
Home-delivered meals
Non-medical transportation
Personal emergency response system
Skilled nursing</t>
  </si>
  <si>
    <t>Adult family care
Adult in-home services
Community transition services
Environmental accessibility services
Home-delivered meals
Non-medical transportation
Participant directed and managed services
Personal emergency response system
Residential care facility services
Skilled nursing
Specialized medical equipment services
Supportive housing services</t>
  </si>
  <si>
    <t>Behavioral services
Home-delivered meals
Non-medical transportation
Peer mentorship
Specialized medical equipment and supplies
Transition setup</t>
  </si>
  <si>
    <t>Acute hospital admission
Adult day health services
Attendant care
Behavioral health services
Community transition services
DME / medical supplies
Emergency alert
Habilitation
Home-delivered meals
Home health agency services
Home modifications
Home maker services
Hospice services (HCBS and institutional)
ICF / IID
Medical care acute services
Nursing facility services
Personal care
Respite care (in home)
Respite care (Institutional)
Therapies
Transportation</t>
  </si>
  <si>
    <t>Behavioral management
Case management
Emergency behavioral health care
Evaluation
Therapeutic residential support (in home, excluding room and board )
Inpatient services
Lab and x-ray
Medications (psychotropic)
Medication adjustment &amp; monitoring
Methadone 
Partial care
Professional services
Psychosocial rehabilitation
Respite (with limits)
Screening
Transportation — emergency
Transportation — non-emergency</t>
  </si>
  <si>
    <t>Chore services
Communication aides
Community based adult services
Community-based training service
Environmental accessibility adaptations
Family support services
Family/consumer training
Housing access services
Non-medical transportation
Nutritional consultation
Personal emergency response systems (PERS)
Skilled nursing
Specialized medical equipment and supplies
Transition/set up expenses
Vehicle modifications and adaptations</t>
  </si>
  <si>
    <t>Community transition services
Comprehensive care management
Continuous nursing and supportive services
Developmentally disabled/continuous nursing care (DD/CNC), non-ventilator dependent services
Developmentally disabled/continuous nursing care, ventilator dependent services
Environmental accessibility adaptations
Facility respite
Family/caregiver training
Medical equipment operating expense
Personal emergency response (PERS) installation and testing
Personal emergency response systems (PERS)
Private duty nursing — including home health aide and shared services
Transitional case management</t>
  </si>
  <si>
    <t>Attendant care
Home-delivered meals/nutritional supplements
Medi-Cal supplements for infants and children in foster care
Minor physical adaptations to the Home
Non-emergency medical transportation
Nutritional counseling
Psychotherapy
Specialized medical equipment and supplies</t>
  </si>
  <si>
    <t>Community transition services
Environmental accessibility adaptations
Family/caregiver training
Medical equipment operating expense
Personal emergency response (PERS) — installation and testing
Personal emergency response systems (PERS)
Private duty nursing — including shared services
Transitional case management</t>
  </si>
  <si>
    <t>Adult day care
Assistive technology
Communication: Device
Communication: Translation/interpretation
Community transition services: Housing and utility set-up
Community transition services: Moving services
Consultative Clinical services
Counseling and therapeutic services: Money management
Counseling and therapeutic services: Social support
Counseling and therapeutic services: Therapeutic counseling
Counseling and therapeutic services: Therapeutic services
Minor home repairs and maintenance
Non-medical home equipment
Nutritional services
Supplemental protective supervision
Transportation</t>
  </si>
  <si>
    <t>Day habilitation
Personal care
Prevocational services
Residential habilitation
Respite
Supported employment — individual
Supported employment — small group</t>
  </si>
  <si>
    <t>Behavior analysis services
Behavior assistant services
Dietitian services
Environmental accessibility adaptations
Life skills development level 1 — companion
Life skills development level 2 — supported employment
Personal emergency response system
Personal supports
Private duty nursing
Residential nursing
Special medical home care
Supported living coaching</t>
  </si>
  <si>
    <t>Adult day health
Out-of-home respite
Personal support services(PSS)/personal support extended (PSSX)/consumer directed personal support services
Traditional case management</t>
  </si>
  <si>
    <t>Community living support
Prevocational services
Respite — 15 minutes</t>
  </si>
  <si>
    <t>Community access
Community living support — basic
Community living support — extended services
Prevocational services
Support coordination
Supported employment</t>
  </si>
  <si>
    <t>Adult day services (full day/&gt;5 hours)
Adult day services (half day/3-5 hours)
Alternative living service
Behavioral support service
Counseling
Enhanced case management
Environmental modifications
Financial management services
Personal emergency response installation
Personal emergency response
Personal support services (consumer directed care)
Personal support services (Level 1 — Traumatic Brain Injury (TBI))
Personal support services (Level 1)
Personal support services (Level 2 — Traumatic Brain Injury (TBI))
Personal support services (Level 2)
Respite care services (Level I — 15 minute)
Respite care services (Level I — full day)
Respite care services (Level I — TBI - 15 minutes)
Respite care services (Level I — TBI - full day)
Respite care services (Level II — 15 minutes)
Respite care services (Level II — full day)
Respite care services (Level II — TBI - 15 minutes)
Respite care services (Level II — TBI - full day)
Respite care services (Level III — 15 minutes)
Respite care services (Level —  full day)
Respite care services (Level III — TBI - 15 minutes)
Respite care services (Level III — TBI - full day)
Skilled nursing hourly
Skilled nursing
Specialized medical equipment (TBI)
Specialized medical equipment
Vehicle adaptation</t>
  </si>
  <si>
    <t>Adult dental services
Behavioral supports consultation
Behavioral supports services
Community access
Community living support - extended services
Community living support-personal assistance retainer
Community living supports - shared
Environmental accessibility adaptation
Individual directed goods and services
Intensive support coordination
Natural support training
Respite services — 2 participants
Respite services — 3 participants
Respite services — daily category 1
Respite services — daily category 2
Skilled nursing services (SNS)
Support coordination
Supported employment services
Transportation
Vehicle adaptation</t>
  </si>
  <si>
    <t>Adult day health (ADH)
Discovery and career planning (DCP)
Individual employment supports
Personal assistance/habilitation (PAB)
Residential habilitation (ResHab)
Respite</t>
  </si>
  <si>
    <t>24-hour stabilization services
Adaptive equipment
Behavior intervention and treatment
Behavioral services (psychotherapy and counseling)
Emergency home response services (EHRS)
Home accessibility modifications
Non-medical transportation
Personal support
Skilled nursing
Supported employment — individual employment support
Supported employment — small group supports
Temporary assistance
Training and counseling services for unpaid caregivers
Vehicle modification</t>
  </si>
  <si>
    <t>Certified nursing assistant (CNA)
Environmental accessibility adaptations
Family training
In-home shift nursing
Nurse training
Placement maintenance counseling services</t>
  </si>
  <si>
    <t>Behavior support services
Community based habilitation — group
Community based habilitation — individual
Extended services
Facility based habilitation — group
Facility based habilitation — individual facility based support services
Family and caregiver training
Intensive behavioral intervention
Music therapy
Participant assistance and care
Personal emergency response system
Recreational therapy
Specialized medical equipment and supplies
Transportation
Workplace assistance</t>
  </si>
  <si>
    <t>Behavioral support services
Community based habilitation - group
Community based habilitation - individual
Community transition
Electronic monitoring
Environmental modifications
Extended services
Facility based habilitation — group
Facility based habilitation — individual
Facility based support services
Family and caregiver training
Intensive behavioral intervention
Music therapy
Personal emergency response system
Recreational therapy
Residential habilitation and support — daily (RHS daily)
Specialized medical equipment and supplies
Structured family caregiving (previously known as adult foster care)
Transportation
Wellness coordination
Workplace assistance</t>
  </si>
  <si>
    <t>Consumer directed attendant care — skilled
Consumer-directed attendant care — unskilled
Counseling
Home-delivered meals
Individual directed goods and services
Self directed community support and employment
Self directed personal care</t>
  </si>
  <si>
    <t>Consumer directed attendant care (CDAC) — skilled
Consumer directed attendant care (CDAC) — unskilled
Home and vehicle modification
Interim medical monitoring and treatment
Personal emergency response or portable locator system
Supported community living
Transportation</t>
  </si>
  <si>
    <t>Assisted living
Assistive sevices
Chore services
Consumer directed attendant care — unskilled
Consumer-directed attendant care — skilled
Home and vehicle modification
Home-delivered meals
Independant support brokerage service
Individual directed goods and services
Mental health outreach
Nutritional counseling
Personal emergency response or portable locator system
Self directed vommunity support and employment
Self-directed personal care
Senior companion
Transportation</t>
  </si>
  <si>
    <t>Consumer directed attendant care — skilled
Consumer-directed attendant care — unskilled
Counseling service
Home and vehicle modification
Home-delivered meals
Individual directed goods and services
Interim medical monitoring and treatment
Nutritional counseling
Personal emergency response
Self-directed personal care</t>
  </si>
  <si>
    <t>Consumer-directed attendant care — skilled
Consumer-directed attendant care — unskilled
Home and vehicle modification
Personal emergency response
Specialized medical equipment
Transportation</t>
  </si>
  <si>
    <t>Behavioral programming
Consumer directed attendant care (CDAC) —  unskilled
Family counseling and training services
Home and vehicle modification
Independent support broker — consumer choices option
Interim medicial monitoring and treatment (IMMT)
Personal emergency response system or portable locator system
Self directed community support and employment
Self directed goods and services
Self directed personal care — consumer choices option
Supported community living
Transportation</t>
  </si>
  <si>
    <t>Adult day care
Assistive technology
Comprehensive support — provider directed
Comprehensive support — self-directed
Enhanced care service
Home telehealth
Medication reminder
Nursing evaluation visit
Oral health services
Personal care services — provider directed
Personal care services — self-directed
Personal emergency response
Sleep cycle support — self-directed
Wellness monitoring</t>
  </si>
  <si>
    <t>Community living supports
Companion care
Environmental accessibility adaptations
Host home
Housing stabilization service
Housing stabilization transition service
Nursing
One-time transitional services
Personal emergency response system
Professional services
Transportation — community access</t>
  </si>
  <si>
    <t>Adult day health care
Day habilitation
Prevocational services
Respite services — out of home
Shared living services
Support coordination
Supported employment</t>
  </si>
  <si>
    <t>Community support
Home support (1/4 hour)
Respite
Work support- group</t>
  </si>
  <si>
    <t>Care coordination
Career planning
Community support
Home support (1/4 hour)
Home support-per diem
Personal care
Work support</t>
  </si>
  <si>
    <t>Care coordination
Career planning
Home support (1/4 hour) — Level I
Home support — per diem Level II</t>
  </si>
  <si>
    <t>Assistive technology
Employment specialist services
Home support — remote support
Home support-per diem level III increased neurobehavioral
Non-medical transportation
Work ordered day club house
Work support-Individual</t>
  </si>
  <si>
    <t>Career exploration
Community living — group home
Day habilitation
Live-in caregiver supports
Medical day care
Personal supports
Respite care services
Supported employment ** ending June 30, 2020**</t>
  </si>
  <si>
    <t>Assistive technology and services
Behavioral support services
Community development services
Community living — enhanced supports **beginning July 1, 2020**
Employment discovery and customization ** ending June 30, 2020**
Employment services ** beginning July 1, 2020**
Environmental assessment
Environmental modifications
Family and peer mentoring supports
Family caregiver training and empowerment
Housing support services
Individual and family directed goods and services
Nurse case management and delegation
Nurse consultation
Nurse health case management
Participant education, training and advocacy supports
Remote support services
Shared living
Supported living ** beginning July 1, 2019**
Transition services
Transportation
Vehicle modifications</t>
  </si>
  <si>
    <t>Assisted living services
Community day based supports
Day services
Occupational therapy
Physical therapy
Shared living — 24 hour supports
Specialized medical equipment
Speech therapy
Transitional assistance — RH
Transportation</t>
  </si>
  <si>
    <t>Adult companion
Day services
Home accessibility adaptations
Shared living — 24 hour supports
Specialized medical equipment
Transitional assistance
Transportation</t>
  </si>
  <si>
    <t>Assisted living services
Community based day supports
Community behavioral health support and navigation
Day services
Home accessibility adaptations
Individual support and community habilitation
Occupational therapy
Orientation and mobility services
Peer support
Physical therapy
Residential family training
Shared living — 24 hour supports
Skilled nursing
Specialized medical equipment
Speech therapy
Transitional assistance services
Transportation</t>
  </si>
  <si>
    <t>Child therapeutic foster care
Community living supports
Community transition — This service terminates effective 10/1/2019
Family home care training
Family support and training
Home care training, non-family
Overnight health and safety support
Therapeutic activities
Therapeutic overnight camp
Wraparound</t>
  </si>
  <si>
    <t>Day services — adult
In-home respite
Prevocational services
Supervised living
Support coordination
Supported employment
Supported living</t>
  </si>
  <si>
    <t>Day habilitation
In-home respite
Personal assistant</t>
  </si>
  <si>
    <t>Applied behavior analysis
Assistive technology
Community integration
Community specialist
Crisis intervention
Environmental accessibility adaptations — home/vehicle modification
Individualized skill development
Out of home respite
Person centered strategies consultation
Specialized medical equipment and supplies (adaptive equipment)
Transportation</t>
  </si>
  <si>
    <t>Applied behavior analysis (ABA)
Assistive technology
Career planning
Community integration
Community specialist
Community transition
Environmental accessibility adaptations — home/vehicle modification
Family peer support
Individualized skill development
Job development
Occupational therapy
Person centered strategies consultation
Physical therapy
Professional assessment and monitoring
Specialized medical equipment and supplies (adaptive equipment)
Speech therapy
Temporary residential service
Transportation</t>
  </si>
  <si>
    <t>Applied behavior analysis
Assistive technology
Career planning
Community integration
Community specialist
Community transition
Counseling
Crisis intervention
Environmental accessibility adaptations — home/vehicle modification
Individualized skill development
Job development
Occupational therapy
Out of home respite
Person centered strategies consultation
Physical therapy
Professional assessment and monitoring
Shared living
Specialized medical equipment and supplies (adaptive equipment)
Speech therapy
Transportation</t>
  </si>
  <si>
    <t>Applied behavior analysis
Assistive technology
Career planning
Community integration
Community specialist
Community transition
Counseling
Crisis intervention
Environmental accessibility adaptations — home/vehicle modification
Individualized skill development
Job development
Occupational therapy
Out of home respite
Person centered strategies consultation
Physical therapy
Professional assessment and monitoring
Specialized medical equipment and supplies (adaptive equipment)
Speech therapy
Transportation</t>
  </si>
  <si>
    <t>Adult foster support
Assisted living
Behavioral support services
Caregiver training and support
Community transition services
Companion services
Environmental modifications
Individual goods and services
Meals
Personal care
Personal emergency response system (PERS)
Personal supports
Psychological evaluation, counseling and consultation Services
Remote monitoring equipment
Remote monitoring
Retirement services
Specialized medical equipment and supplies
Supported employment — co-worker support
Supported employment — individual employment support
Supported employment — small group employment support
Transportation</t>
  </si>
  <si>
    <t>Day supports and activities
Homemaker
Residential habilitation
Respite
Supported employment — follow along support</t>
  </si>
  <si>
    <t>Community transition
Consultative clinical and therapeutic services
Environmental accessibility adaptations
Habilitation aide
Health and wellness
Homemaker chore
Life coach
Meals
Non-medical transportation
Pain and symptom management
Peer support
Personal assisstance attendant
Personal emergency response system
Private duty nursing/registered nurse supervision
Specialized medical equipment and supplies
Specially trained attendant</t>
  </si>
  <si>
    <t>Adult companion service
Adult day services
Assistive technology
Consultative assessment service
Crisis intervention support
Environmental modification assessment
Habilitative community inclusion
Habilitative workshop
Home modifications
Homemaker services
In-home residential habilitation
Personal emergency response system
Supported employment — enclave
Supported employment — follow along
Transitional services
Transportation
Vehicle modification</t>
  </si>
  <si>
    <t>Prevocational services
Residential habilitation
Respite
Supported employment — individual</t>
  </si>
  <si>
    <t>Day habilitation
Prevocational services
Respite
Supported employment — individual</t>
  </si>
  <si>
    <t>Adult companion service
Adult day services
Assistive technology
Behavioral risk services
Community living and day supports
Consultative assessment service
Crisis intervention support
Environmental modification assessment
Habilitative community inclusion
Habilitative workshop
Home modification
Integrated community employment
Medical risk services
Personal emergency response system (PERS)
Retirement services
Supported employment — enclave
Supported employment — follow along
Team behavioral consultation
Transitional services
Transportation
Vehicle modification
Vocational planning habilitation service
Workstation habilitation services</t>
  </si>
  <si>
    <t>Assistive technology support services
Community support services (CSS)
Crisis response services
Environmental and vehicle modification services
Participant directed and managed services — PDMS (formerly consolidated Acquired Brain Disorder services)
Residential habilitation/personal care services
Specialty services
Wellness coaching</t>
  </si>
  <si>
    <t>Support coordination
Community inclusion services
Community based aupports
Day habilitation
Prevocational training
supported employment — individual employment support
supported employment — small group employment support
Career planning
Respite
Transportation
Natural supports training
Behavioral supports
Cognitive rehabilitative therapy (CRT)
Interpreter services
Physical therapy
Occupational therapy
Speech, language, and hearing therapy (ST)
Demonstration participant-directed goods and services
Supports brokerage
Financial management services
Environmental modifications
Vehicle modifications
Assistive technology
Personal emergency response system (PERS)</t>
  </si>
  <si>
    <t>Case management
Day habilitation
Individual supports
Prevocational training services
Respite
Supported employment — individual employment support</t>
  </si>
  <si>
    <t>Assistive technology
Behavioral supports
Career planning
Community transition services
Environmental modifications
Occupational therapy
Personal emergency response system (PERS)
Physical therapy
Speech, language, and hearing therapy
Supported employment — small group employment support
Transportation
Vehicle modifications</t>
  </si>
  <si>
    <t>Adult family care
Assisted living services (ALR, CPCH)
Assisted living program (ALP)
Behavioral management — TBI (group and individual)
Caregiver/participant training
Chore services
Cognitive rehabilitation therapy (group and Individual)
Community residential services (CRS)
Community transition services
Home based supportive care
Home-delivered meals
Medication dispensing device: Set up 
Medication dispensing device: Monthly monitoring
Non-medical transportation
Nursing facility and special care nursing facility services (custodial)
Occupational therapy (Group and Individual)
Personal emergency response system (PERS): Set up
Personal emergency response system (PERS): Monitoring
Physical therapy (group and individual)
Private duty nursing
Residential modifications
Respite (daily and hourly)
Social adult day care
Speech, language and hearing therapy (group and individual)
Structured day program
supported day services
Vehicle modifications</t>
  </si>
  <si>
    <t>Adaptive and assistive equipment
Caregiver/family supports and services
Community self-advocacy training and supports
Crisis intervention
Environmental modifications
Family support
Non-medical transportation
Palliative care — expressive therapy
Palliative care — bereavement service
Palliative care — massage therapy
Palliative care — pain and symptom management
Vehicle modifications
Youth peer support and training</t>
  </si>
  <si>
    <t>Assistive technology
Community living and support
Community transition
Crisis services
Home modifications
Individual goods and services
Natural supports education
Specialized consultation
Supported living — periodic
Supported living — transition
Supported living
Vehicle modifications</t>
  </si>
  <si>
    <t>Adult day health
CAP in-home aide
Coordination of care — case management and care advisement</t>
  </si>
  <si>
    <t>Community respite
Habilitation — adult day support
Homemaker/personal care</t>
  </si>
  <si>
    <t>Assistive technology
Career planning
Community transition service
Environmental accessibility adaptations
Group employment support
Habilitation — vocational habilitation
Home-delivered meals
Homemaker/personal care — daily billing unit
Individual employment support
Interpreter
Money management
Non-medical transportation
Nutrition
Participant-directed homemaker/personal care
Remote supports
Residential respite
Shared living
Social work
Transportation
Waiver nursing delegation
Waiver nursing</t>
  </si>
  <si>
    <t>Participant-directed homemaker/personal care
Residential respite
Supported employment — enclave (terminated effective 3/31/2017)</t>
  </si>
  <si>
    <t>Assistive technology
Career planning
Clinical/therapeutic Intervention
Community inclusion
Community respite
Functional behavioral assessment
Group employment support
Habilitation — adult day support
Habilitation — vocational habilitation
Individual employment support
Integrated employment (terminated effective 3/31/2017)
Non-medical transportation
Remote monitoring equipment (terminated effective 12/31/2018)
Remote supports
Transportation
Waiver nursing delegation</t>
  </si>
  <si>
    <t>Alternative meals service
Assisted living service
Choices — home care attendant service
Chore services (end date effective 6/30/19)
Community integration service
Community transition service
Enhanced community living service
Home care attendant
Home-delivered meals
Home maintenance and chore
Home medical equipment and supplemental adaptive and assistive device services
Home modification
Independent living assistance (end date effective 6/30/19)
Nutritional consultation
Out-of-home respite
Personal emergency response system
Pest control (end date effective 6/30/19)
Social work counseling
Waiver nursing
Waiver transportation</t>
  </si>
  <si>
    <t>Assistive technology
Career planning
Environmental accessibility adaptations
Group employment support
Home-delivered meals
Individual employment support
Informal respite
Money management
Non-medical transportation
Participant-directed homemaker/personal care
Personal emergency response systems (terminated effective 12/31/2018)
Remote monitoring equipment (terminated effective 12/31/2018)
Remote supports
Residential respite
Supported employment — community (terminated effective 3/31/2017)
Supported employment — enclave (terminated effective 3/31/2017)
Transportation
Waiver nursing delegation</t>
  </si>
  <si>
    <t>Discovery/career exploration services
Environmental safety modifications
Family training
Individual directed goods and services
Special diets
Specialized medical supplies
Supported employment — small group employment support
Vehicle modifications</t>
  </si>
  <si>
    <t>Discovery/career exploration services
Environmental safety modifications
Family training - conferences and workshops
Specialized medical supplies
Supported employment — small group employment support
Vehicle modifications</t>
  </si>
  <si>
    <t>Discovery/career exploration services
Environmental safety modifications
Family training
Individual directed goods and services
Specialized medical supplies
Supported employment — small group employment support
Vehicle modifications</t>
  </si>
  <si>
    <t>Employment path services
Supported employment — individual employment support
Waiver case management</t>
  </si>
  <si>
    <t>Direct nursing
Discovery/career exploration services
Environmental safety modifications
Family training — conferences and workshops
Specialized medical supplies
Supported employment — small group employment support
Vehicle modifications</t>
  </si>
  <si>
    <t>Adult day health care
Case management
Personal care/ personal care I and II
Respite</t>
  </si>
  <si>
    <t>Adult dental services
Behavior services
Behavioral respite services
Community participation supports
Employment and day services
Environmental accessibility modifications
Facility-based day supports
Individual transportation services
Intermittent employment and community integration wrap-around
Non-residential homebound support services
Orientation and mobility services for impaired vision
Personal assistance
Personal emergency response systems
Semi-independent living services
Supported employment — individual employment support
Supported employment — small group employment support</t>
  </si>
  <si>
    <t>Behavior services
Behavioral respite services
Community participation supports
Dental services
Employment and day services
Environmental accessibility modifications
Facility-based day supports
Family model residential support
Individual transportation services
Intensive behavioral residential services
Intermittent employment and community integration wrap-around supports
Medical residential services
Non-residential homebound support services
Orientation and mobility services for impaired vision
Personal assistance
Personal emergency response system
Semi independent living
Supported employment — individual employment support
Supported employment — small group employment support
Supported living
Transitional case management</t>
  </si>
  <si>
    <t>Adult dental services
Behavior services
Behavioral respite services
Community participation supports
Employment and day services
Environmental accessibility modifications
Facility-based day supports
Family model residential support
Individual transportation services
Intensive behavioral residential services
Intermittent employment and community integration wrap-around supports
Medical residential services
Non-residential homebound support services
Orientation and mobility services for impaired vision
Personal assistance
Personal emergency response systems
Semi independent living
Supported employment — individual employment support
Supported employment — small group employment support
Supported living
Transitional case management</t>
  </si>
  <si>
    <t>WAITING LIST/PRIORITY FOR ADMISSION
When the number of applicants for this waiver exceeds the number of approved openings  a waiting list will be established.  With the exceptions noted below, priority for admission to the waiver from the waiting list will be given to the applicant with the highest numerical ranking based on the following:
TARGETING CONDITION (S) WEIGHT FACTOR
Ventilator dependent                      18
Bi-PAP&gt;18hrs/day                            9
Trach dependent                               8
C-PAP or Bi-PAP&lt;18hrs/day        2*
Central line                                            2*
* In considering these conditions, if the applicant is receiving, or qualifies for, skilled nursing care 3 or more times per week, add 2 points; if the applicant requires enteral feeding (via nasogastric, gastrostomy or jejunal tube) or total parenteral nutrition, add 1 point.
If more than one applicant has the same “highest” score, the applicant who has been on the waiting list for the greatest length of time will be selected.
Exception to the above:  RN Waiver Coordinators employed by CSHCN will have discretion to consider extraordinary psychosocial or medical needs of an applicant/family when establishing priority for admission to the waiver.  In such cases, documentation will be maintained by CSHCN to include: 1) a description of the specific, extraordinary psycho-social/medical need(s) of the applicant/family member; 2) feasible alternatives (including formal and informal support systems and services) considered/available at the time to ameliorate the extraordinary need(s) and maintain the child in the community while waiting for waiver coverage: 3) an estimate of the likelihood of “imminent” out-of-home placement (institutional or non-institutional) of the child if waiver admission is delayed; 4) the RN Waiver Coordinator’s judgment regarding the potential risks to the applicant’s/caregiver’s health, safety and welfare if waiver admission is delayed.
Discretionary priority for admission will only be authorized when CSHCN documentation indicates one or more of the following: (1) the applicant/care-giver lacks any feasible/available family or community-based support; (2) the applicant is at imminent risk of out-of-home placement; or (3) there is a likelihood that the health, safety and welfare of the applicant/caregiver will be compromised by delaying admission; and (4) there are no others ahead of the applicant on the waiting list with equal or greater ‘priority needs’.</t>
  </si>
  <si>
    <t>Day supports
Homemaker
Personal care
Residential habilitation
Respite care — intensive
Supported employment
Waiver dupport coordination</t>
  </si>
  <si>
    <t>Behavior consultation I
Behavior consultation II
Behavior consultation III
Chore services
Companion services
Environmental adaptations
Extended living supports
Family and individual training and preparation services
Family training and preparation services
Living start-up costs
Massage therapy
Personal budget assistance
Personal emergency response system
Professional medication monitoring
Respite care - routine group
Respite care - routine
Respite care - session
Service animal
Specialized medical equipment/supplies/assistive technology — monthly fee
Specialized medical equipment/supplies/assistive technology — purchase
Supported living
Transportation services (non-medical)</t>
  </si>
  <si>
    <t>Personal emergency response systems (PERS)
Specialized medical equipment and supplies — monthly fee
Specialized medical equipment and supplies — purchase, installation, removal, replacement and repair</t>
  </si>
  <si>
    <t>Adult day care services
Care management
Daily living skills training
Day habilitation services
Prevocational services
Respite
Supported employment — individual employment support</t>
  </si>
  <si>
    <t>Adult day care
Daily living skills training
IRIS consultant services
Live-in caregiver (42 CFR §441.303(f)(8))
Prevocational services
Respite
Supported employment — individual</t>
  </si>
  <si>
    <t>Consumer education and training
Day services
Respite
Support and service coordination
Supported employment — individual
Supportive home care</t>
  </si>
  <si>
    <t>Adaptive aids
Adult family home
Child care services
Children's foster care
Communication aids/assistive technology/interpreter services
Community integration services
Counseling and therapeutic services
Daily living skills training
Home modification
Housing counseling
Mentoring
Nursing services
Personal emergency response system (PERS)
Relocation services
Specialized medical and therapeutic supplies
Supported employment — small group
Training for parents/guardians &amp; families of children with disabilities
Transportation</t>
  </si>
  <si>
    <t>Adaptive aids
Adult residential care — 1-2 bed adult family homes
Adult residential care — 3-4 bed adult family homes
Adult residential care — community-based residential facilities (CBRF)
Adult residential care — residential care apartment complexes (RCAC)
Assistive technology/communication aids
Consultative clinical and therapeutic services for caregivers
Consumer education and training
Counseling and therapeutic resources
Environmental accessibility adaptations (home modifications)
Home-delivered meals
Housing counseling
Personal emergency response systems (PERS)
Relocation services
Self-directed personal care
Skilled nursing services RN/LPN
Specialized medical equipment and supplies
Supported employment — small group employment support
Supportive home care
Training services for unpaid caregivers
Transportation (specialized transportation) — community transportation
Transportation (specialized transportation) — other transportation
Vocational futures planning and support</t>
  </si>
  <si>
    <t>1-2 bed adult family home
3-4 bed adult family home
Adaptive aids
Assistive technology/communication aids/interpreter services
Consultative clinical and therapeutic services for caregivers
Consumer education and training
Counseling and therapeutic services
Customized goods and services
Day services
Home-delivered meals
Home modification
Housing counseling
Personal emergency response system
Relocation — housing start up and related utility costs
Residential care apartment complex
Specialized medical equipment and supplies
Specialized transportation 2
Specialized transportation
Support broker
Supported employment — group
Supportive home care
Training services for unpaid caregivers
Vocational and futures planning</t>
  </si>
  <si>
    <t>Live-in companion
Respite</t>
  </si>
  <si>
    <t>Day habilitation
Group home
In-home respite
Individualized supported living
Personal assistant
Prevocational services
Supported employment</t>
  </si>
  <si>
    <t>Day habilitation
In-home respite
Personal assistant
Prevocational services
Supported employment</t>
  </si>
  <si>
    <t>Assistive technology
Cognitive rehabilitation (CR)
Community networking
Community transition
Crisis supports services
Home modifications
In-home intensive support
Life skills training
Natural supports education
Resource facilitation
Specialized consultation
Vehicle modifications</t>
  </si>
  <si>
    <t>Environmental accessibility adaptations
In-home nursing
Personal emergency response (PERS)
Specialized medical equipment and supplies
Vehicle modifications</t>
  </si>
  <si>
    <t xml:space="preserve">Assistance in community integration
Benefits and career counseling
Community experience
Community specialist services   
Crisis intervention
Environmental accessibility adaptations
In-home habilitation services
Individual self directed goods and services
Occupational therapy
Personal emergency response system
Physical therapy   
Positive behavior support
Skilled nursing
Specialized medical equipment
Specialized medical supplies
Speech and language therapy
Supported employment transportation </t>
  </si>
  <si>
    <t>In-home support services</t>
  </si>
  <si>
    <t>Alternative care facility (ACF)
Community transition service — terminated 1/1/2019
Consumer directed attendant support services (CDASS)
Home-delivered meals
Home modification
In-home support services (IHSS)
Life skills training
Non-medical transportation
Peer mentorship
Personal emergency response systems (PERS)
Supplies, equipment, and medication reminder
Transition setup</t>
  </si>
  <si>
    <t>Complementary and Integrative Health Services
Consumer directed attendant support services  (CDASS)
Home-delivered meals
Home modification
In-home support services (IHSS)
Life skills training
Medication reminder
Non-medical transportation
Peer mentorship
Personal emergency response systems (PERS)
Transition setup</t>
  </si>
  <si>
    <t>Medicaid Home- and Community-Based Services Waiver Waiting List Administration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</si>
</sst>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67">
    <font>
      <sz val="10"/>
      <color theme="1"/>
      <name val="Roboto Regular"/>
      <family val="2"/>
    </font>
    <font>
      <sz val="11"/>
      <color theme="1"/>
      <name val="Calibri"/>
      <family val="2"/>
      <scheme val="minor"/>
    </font>
    <font>
      <sz val="11"/>
      <color theme="1"/>
      <name val="Calibri"/>
      <family val="2"/>
      <scheme val="minor"/>
    </font>
    <font>
      <sz val="11"/>
      <color theme="1"/>
      <name val="Calibri"/>
      <family val="2"/>
      <scheme val="minor"/>
    </font>
    <font>
      <b/>
      <sz val="15"/>
      <color theme="3"/>
      <name val="Calibri"/>
      <family val="2"/>
      <scheme val="minor"/>
    </font>
    <font>
      <sz val="18"/>
      <color rgb="FF008170"/>
      <name val="Roboto Black"/>
    </font>
    <font>
      <sz val="10"/>
      <color theme="1"/>
      <name val="Roboto Regular"/>
      <family val="2"/>
    </font>
    <font>
      <sz val="9"/>
      <color theme="1"/>
      <name val="Roboto Regular"/>
      <family val="2"/>
    </font>
    <font>
      <sz val="9"/>
      <color theme="1"/>
      <name val="Roboto Black"/>
    </font>
    <font>
      <sz val="9"/>
      <color rgb="FF5CA1BE"/>
      <name val="Roboto Regular"/>
    </font>
    <font>
      <u/>
      <sz val="11"/>
      <color theme="10"/>
      <name val="Calibri"/>
      <family val="2"/>
      <scheme val="minor"/>
    </font>
    <font>
      <sz val="9"/>
      <name val="Calibri"/>
      <family val="2"/>
      <scheme val="minor"/>
    </font>
    <font>
      <sz val="10"/>
      <color rgb="FFFFFFFF"/>
      <name val="Roboto Bold"/>
    </font>
    <font>
      <sz val="10"/>
      <color rgb="FFFFFFFF"/>
      <name val="Roboto Black"/>
    </font>
    <font>
      <sz val="10"/>
      <color theme="1"/>
      <name val="Roboto Black"/>
    </font>
    <font>
      <sz val="10"/>
      <color rgb="FF003461"/>
      <name val="Roboto Bold"/>
    </font>
    <font>
      <sz val="10"/>
      <color theme="1"/>
      <name val="Roboto Regular"/>
    </font>
    <font>
      <sz val="10"/>
      <color rgb="FF5CA1BE"/>
      <name val="Roboto Regular"/>
    </font>
    <font>
      <sz val="10.5"/>
      <color theme="1"/>
      <name val="Roboto Regular"/>
    </font>
    <font>
      <sz val="12"/>
      <color theme="1"/>
      <name val="Calibri"/>
      <family val="2"/>
      <charset val="128"/>
      <scheme val="minor"/>
    </font>
    <font>
      <sz val="9"/>
      <color theme="1"/>
      <name val="Roboto Regular"/>
    </font>
    <font>
      <sz val="10.5"/>
      <color theme="0"/>
      <name val="Calibri"/>
      <family val="2"/>
      <scheme val="minor"/>
    </font>
    <font>
      <sz val="10.5"/>
      <color theme="0"/>
      <name val="Roboto"/>
    </font>
    <font>
      <b/>
      <sz val="18"/>
      <color theme="8"/>
      <name val="Calibri"/>
      <family val="2"/>
      <scheme val="minor"/>
    </font>
    <font>
      <sz val="14"/>
      <color theme="8"/>
      <name val="Calibri"/>
      <family val="2"/>
      <scheme val="minor"/>
    </font>
    <font>
      <u/>
      <sz val="10.5"/>
      <color rgb="FF5CA1BE"/>
      <name val="Calibri"/>
      <family val="2"/>
      <scheme val="minor"/>
    </font>
    <font>
      <sz val="10.5"/>
      <color theme="1"/>
      <name val="Calibri"/>
      <family val="2"/>
      <scheme val="minor"/>
    </font>
    <font>
      <sz val="12"/>
      <color theme="1"/>
      <name val="Calibri"/>
      <family val="2"/>
      <scheme val="minor"/>
    </font>
    <font>
      <sz val="10"/>
      <color rgb="FF000000"/>
      <name val="Arial"/>
      <family val="2"/>
    </font>
    <font>
      <sz val="10"/>
      <color theme="1"/>
      <name val="Roboto Bold"/>
    </font>
    <font>
      <sz val="22"/>
      <color theme="4"/>
      <name val="Roboto Medium"/>
    </font>
    <font>
      <b/>
      <sz val="18"/>
      <color rgb="FF008170"/>
      <name val="Roboto"/>
    </font>
    <font>
      <sz val="10"/>
      <color theme="0"/>
      <name val="Roboto Black"/>
    </font>
    <font>
      <sz val="10"/>
      <color rgb="FF003461"/>
      <name val="Roboto Black"/>
    </font>
    <font>
      <sz val="11"/>
      <color theme="1"/>
      <name val="Roboto"/>
    </font>
    <font>
      <sz val="10"/>
      <color rgb="FF40434B"/>
      <name val="Roboto"/>
    </font>
    <font>
      <sz val="16"/>
      <color rgb="FF008170"/>
      <name val="Roboto"/>
    </font>
    <font>
      <sz val="10"/>
      <color theme="1"/>
      <name val="Calibri"/>
      <family val="2"/>
      <scheme val="minor"/>
    </font>
    <font>
      <sz val="10"/>
      <color rgb="FF1F497D"/>
      <name val="Roboto Regular"/>
    </font>
    <font>
      <sz val="10"/>
      <color rgb="FF1F497D"/>
      <name val="Roboto Black"/>
    </font>
    <font>
      <sz val="10"/>
      <name val="Roboto Regular"/>
    </font>
    <font>
      <sz val="10"/>
      <name val="Roboto Black"/>
    </font>
    <font>
      <sz val="10"/>
      <name val="Roboto"/>
    </font>
    <font>
      <sz val="10"/>
      <color rgb="FF5CA1BE"/>
      <name val="Roboto"/>
    </font>
    <font>
      <i/>
      <sz val="10"/>
      <name val="Roboto"/>
    </font>
    <font>
      <sz val="10.5"/>
      <color rgb="FFFFFFFF"/>
      <name val="Roboto Bold"/>
    </font>
    <font>
      <sz val="10.5"/>
      <color theme="1"/>
      <name val="Roboto Regular"/>
      <family val="2"/>
    </font>
    <font>
      <sz val="10"/>
      <color rgb="FF003461"/>
      <name val="Roboto Regular"/>
    </font>
    <font>
      <sz val="10.5"/>
      <color rgb="FFFFFFFF"/>
      <name val="Roboto Black"/>
    </font>
    <font>
      <sz val="9.5"/>
      <name val="Calibri"/>
      <family val="2"/>
      <scheme val="minor"/>
    </font>
    <font>
      <sz val="9.5"/>
      <color theme="1"/>
      <name val="Roboto Regular"/>
      <family val="2"/>
    </font>
    <font>
      <sz val="9"/>
      <name val="Roboto Regular"/>
    </font>
    <font>
      <sz val="10.5"/>
      <color rgb="FF003461"/>
      <name val="Roboto Bold"/>
    </font>
    <font>
      <u/>
      <sz val="9.5"/>
      <color rgb="FF5CA1BE"/>
      <name val="Roboto Regular"/>
    </font>
    <font>
      <sz val="10.5"/>
      <color theme="0"/>
      <name val="Roboto Black"/>
    </font>
    <font>
      <b/>
      <sz val="9"/>
      <color theme="1"/>
      <name val="Roboto Regular"/>
    </font>
    <font>
      <sz val="9"/>
      <color theme="1"/>
      <name val="Roboto"/>
    </font>
    <font>
      <sz val="9"/>
      <color rgb="FF5CA1BE"/>
      <name val="Roboto"/>
    </font>
    <font>
      <sz val="9"/>
      <name val="Roboto"/>
    </font>
    <font>
      <b/>
      <sz val="10"/>
      <color theme="1"/>
      <name val="Roboto Regular"/>
    </font>
    <font>
      <b/>
      <sz val="10"/>
      <color theme="1"/>
      <name val="Roboto Regular"/>
      <family val="2"/>
    </font>
    <font>
      <b/>
      <sz val="9.5"/>
      <name val="Calibri"/>
      <family val="2"/>
      <scheme val="minor"/>
    </font>
    <font>
      <b/>
      <sz val="10.5"/>
      <color rgb="FFFFFFFF"/>
      <name val="Roboto Black"/>
    </font>
    <font>
      <sz val="10"/>
      <name val="Roboto Regular"/>
      <family val="2"/>
    </font>
    <font>
      <sz val="10"/>
      <color theme="1"/>
      <name val="Roboto"/>
    </font>
    <font>
      <sz val="13"/>
      <color rgb="FF202124"/>
      <name val="Roboto"/>
    </font>
    <font>
      <sz val="9.5"/>
      <name val="Roboto Regular"/>
    </font>
  </fonts>
  <fills count="11">
    <fill>
      <patternFill patternType="none"/>
    </fill>
    <fill>
      <patternFill patternType="gray125"/>
    </fill>
    <fill>
      <patternFill patternType="solid">
        <fgColor theme="8"/>
      </patternFill>
    </fill>
    <fill>
      <patternFill patternType="solid">
        <fgColor rgb="FF008170"/>
        <bgColor indexed="64"/>
      </patternFill>
    </fill>
    <fill>
      <patternFill patternType="solid">
        <fgColor rgb="FFCBD0D2"/>
      </patternFill>
    </fill>
    <fill>
      <patternFill patternType="solid">
        <fgColor rgb="FFECECED"/>
        <bgColor indexed="64"/>
      </patternFill>
    </fill>
    <fill>
      <patternFill patternType="solid">
        <fgColor rgb="FFECECED"/>
      </patternFill>
    </fill>
    <fill>
      <patternFill patternType="solid">
        <fgColor theme="1"/>
        <bgColor indexed="64"/>
      </patternFill>
    </fill>
    <fill>
      <patternFill patternType="solid">
        <fgColor rgb="FF40434B"/>
      </patternFill>
    </fill>
    <fill>
      <patternFill patternType="solid">
        <fgColor rgb="FFFFFFFF"/>
      </patternFill>
    </fill>
    <fill>
      <patternFill patternType="solid">
        <fgColor rgb="FF40434B"/>
        <bgColor indexed="64"/>
      </patternFill>
    </fill>
  </fills>
  <borders count="20">
    <border>
      <left/>
      <right/>
      <top/>
      <bottom/>
      <diagonal/>
    </border>
    <border>
      <left/>
      <right/>
      <top/>
      <bottom style="thick">
        <color theme="4"/>
      </bottom>
      <diagonal/>
    </border>
    <border>
      <left style="thin">
        <color rgb="FFCBD0D2"/>
      </left>
      <right style="thin">
        <color rgb="FFCBD0D2"/>
      </right>
      <top style="thin">
        <color rgb="FFCBD0D2"/>
      </top>
      <bottom style="thin">
        <color rgb="FFCBD0D2"/>
      </bottom>
      <diagonal/>
    </border>
    <border>
      <left style="thin">
        <color rgb="FFECECED"/>
      </left>
      <right style="thin">
        <color rgb="FFECECED"/>
      </right>
      <top style="thin">
        <color rgb="FFECECED"/>
      </top>
      <bottom style="thin">
        <color rgb="FFECECED"/>
      </bottom>
      <diagonal/>
    </border>
    <border>
      <left style="thin">
        <color theme="0"/>
      </left>
      <right style="thin">
        <color theme="0"/>
      </right>
      <top style="thin">
        <color theme="0"/>
      </top>
      <bottom style="thin">
        <color theme="0"/>
      </bottom>
      <diagonal/>
    </border>
    <border>
      <left style="thin">
        <color theme="2"/>
      </left>
      <right style="thin">
        <color theme="2"/>
      </right>
      <top style="thin">
        <color theme="2"/>
      </top>
      <bottom style="thin">
        <color theme="2"/>
      </bottom>
      <diagonal/>
    </border>
    <border>
      <left style="thin">
        <color rgb="FFCBD0D2"/>
      </left>
      <right/>
      <top style="thin">
        <color rgb="FFCBD0D2"/>
      </top>
      <bottom style="thin">
        <color rgb="FFCBD0D2"/>
      </bottom>
      <diagonal/>
    </border>
    <border>
      <left/>
      <right/>
      <top style="thin">
        <color rgb="FFCBD0D2"/>
      </top>
      <bottom style="thin">
        <color rgb="FFCBD0D2"/>
      </bottom>
      <diagonal/>
    </border>
    <border>
      <left/>
      <right/>
      <top/>
      <bottom style="thin">
        <color rgb="FFCBD0D2"/>
      </bottom>
      <diagonal/>
    </border>
    <border>
      <left/>
      <right/>
      <top style="thin">
        <color rgb="FFCBD0D2"/>
      </top>
      <bottom/>
      <diagonal/>
    </border>
    <border>
      <left style="thin">
        <color rgb="FFD9D9D9"/>
      </left>
      <right style="thin">
        <color rgb="FFD9D9D9"/>
      </right>
      <top style="thin">
        <color rgb="FFD9D9D9"/>
      </top>
      <bottom style="thin">
        <color rgb="FFD9D9D9"/>
      </bottom>
      <diagonal/>
    </border>
    <border>
      <left style="thin">
        <color rgb="FFCBD0D2"/>
      </left>
      <right style="thin">
        <color rgb="FFCBD0D2"/>
      </right>
      <top style="thin">
        <color rgb="FFCBD0D2"/>
      </top>
      <bottom/>
      <diagonal/>
    </border>
    <border>
      <left style="thin">
        <color rgb="FFCBD0D2"/>
      </left>
      <right style="thin">
        <color rgb="FFCBD0D2"/>
      </right>
      <top/>
      <bottom style="thin">
        <color rgb="FFCBD0D2"/>
      </bottom>
      <diagonal/>
    </border>
    <border>
      <left style="thin">
        <color rgb="FFD9D9D9"/>
      </left>
      <right/>
      <top style="thin">
        <color rgb="FFD9D9D9"/>
      </top>
      <bottom style="thin">
        <color rgb="FFD9D9D9"/>
      </bottom>
      <diagonal/>
    </border>
    <border>
      <left/>
      <right/>
      <top style="thin">
        <color rgb="FFD9D9D9"/>
      </top>
      <bottom style="thin">
        <color rgb="FFD9D9D9"/>
      </bottom>
      <diagonal/>
    </border>
    <border>
      <left/>
      <right style="thin">
        <color rgb="FFCBD0D2"/>
      </right>
      <top style="thin">
        <color rgb="FFCBD0D2"/>
      </top>
      <bottom style="thin">
        <color rgb="FFCBD0D2"/>
      </bottom>
      <diagonal/>
    </border>
    <border>
      <left style="thin">
        <color rgb="FFCBD0D2"/>
      </left>
      <right style="thin">
        <color rgb="FFCBD0D2"/>
      </right>
      <top/>
      <bottom/>
      <diagonal/>
    </border>
    <border>
      <left style="thin">
        <color rgb="FFCBD0D2"/>
      </left>
      <right/>
      <top style="thin">
        <color rgb="FFCBD0D2"/>
      </top>
      <bottom/>
      <diagonal/>
    </border>
    <border>
      <left/>
      <right style="thin">
        <color rgb="FFCBD0D2"/>
      </right>
      <top style="thin">
        <color rgb="FFCBD0D2"/>
      </top>
      <bottom/>
      <diagonal/>
    </border>
    <border>
      <left/>
      <right style="thin">
        <color rgb="FFD9D9D9"/>
      </right>
      <top style="thin">
        <color rgb="FFD9D9D9"/>
      </top>
      <bottom style="thin">
        <color rgb="FFD9D9D9"/>
      </bottom>
      <diagonal/>
    </border>
  </borders>
  <cellStyleXfs count="48">
    <xf numFmtId="0" fontId="0" fillId="0" borderId="0"/>
    <xf numFmtId="0" fontId="4" fillId="0" borderId="1" applyNumberFormat="0" applyFill="0" applyAlignment="0" applyProtection="0"/>
    <xf numFmtId="0" fontId="7" fillId="0" borderId="0">
      <alignment wrapText="1"/>
    </xf>
    <xf numFmtId="0" fontId="10" fillId="0" borderId="0" applyNumberFormat="0" applyFill="0" applyBorder="0" applyAlignment="0" applyProtection="0"/>
    <xf numFmtId="0" fontId="12" fillId="3" borderId="2">
      <alignment horizontal="center" wrapText="1"/>
    </xf>
    <xf numFmtId="0" fontId="6" fillId="4" borderId="2">
      <alignment wrapText="1"/>
    </xf>
    <xf numFmtId="0" fontId="15" fillId="5" borderId="2">
      <alignment horizontal="center"/>
    </xf>
    <xf numFmtId="0" fontId="16" fillId="0" borderId="2">
      <alignment wrapText="1"/>
    </xf>
    <xf numFmtId="0" fontId="6" fillId="6" borderId="2">
      <alignment wrapText="1"/>
    </xf>
    <xf numFmtId="0" fontId="18" fillId="0" borderId="3" applyFill="0" applyAlignment="0">
      <alignment vertical="top"/>
      <protection locked="0"/>
    </xf>
    <xf numFmtId="0" fontId="19" fillId="0" borderId="0"/>
    <xf numFmtId="0" fontId="21" fillId="7" borderId="4" applyNumberFormat="0" applyAlignment="0" applyProtection="0"/>
    <xf numFmtId="0" fontId="22" fillId="2" borderId="5" applyNumberFormat="0" applyAlignment="0" applyProtection="0"/>
    <xf numFmtId="0" fontId="6" fillId="0" borderId="0"/>
    <xf numFmtId="0" fontId="23" fillId="0" borderId="1" applyNumberFormat="0" applyFill="0" applyAlignment="0" applyProtection="0"/>
    <xf numFmtId="0" fontId="24" fillId="0" borderId="0" applyNumberFormat="0" applyFill="0" applyAlignment="0" applyProtection="0"/>
    <xf numFmtId="0" fontId="25" fillId="0" borderId="0" applyNumberFormat="0" applyFill="0" applyBorder="0" applyAlignment="0" applyProtection="0"/>
    <xf numFmtId="0" fontId="26" fillId="0" borderId="0"/>
    <xf numFmtId="0" fontId="27" fillId="0" borderId="0"/>
    <xf numFmtId="0" fontId="3" fillId="0" borderId="0"/>
    <xf numFmtId="0" fontId="3" fillId="0" borderId="0"/>
    <xf numFmtId="0" fontId="3" fillId="0" borderId="0"/>
    <xf numFmtId="0" fontId="28" fillId="0" borderId="0"/>
    <xf numFmtId="0" fontId="3" fillId="0" borderId="0"/>
    <xf numFmtId="0" fontId="12" fillId="8" borderId="2">
      <alignment horizontal="center" wrapText="1"/>
    </xf>
    <xf numFmtId="0" fontId="29" fillId="4" borderId="2">
      <alignment wrapText="1"/>
    </xf>
    <xf numFmtId="0" fontId="29" fillId="6" borderId="2">
      <alignment wrapText="1"/>
    </xf>
    <xf numFmtId="0" fontId="29" fillId="9" borderId="2">
      <alignment wrapText="1"/>
    </xf>
    <xf numFmtId="0" fontId="6" fillId="6" borderId="2">
      <alignment wrapText="1"/>
    </xf>
    <xf numFmtId="0" fontId="29" fillId="0" borderId="0">
      <alignment wrapText="1"/>
    </xf>
    <xf numFmtId="0" fontId="30" fillId="0" borderId="0" applyNumberFormat="0" applyFill="0" applyBorder="0" applyAlignment="0" applyProtection="0"/>
    <xf numFmtId="0" fontId="32" fillId="3" borderId="2">
      <alignment horizontal="center" wrapText="1"/>
    </xf>
    <xf numFmtId="0" fontId="14" fillId="0" borderId="0">
      <alignment wrapText="1"/>
    </xf>
    <xf numFmtId="0" fontId="13" fillId="8" borderId="2">
      <alignment horizontal="center" wrapText="1"/>
    </xf>
    <xf numFmtId="0" fontId="33" fillId="5" borderId="2">
      <alignment horizontal="center"/>
    </xf>
    <xf numFmtId="0" fontId="6" fillId="0" borderId="0"/>
    <xf numFmtId="0" fontId="35" fillId="0" borderId="0"/>
    <xf numFmtId="0" fontId="6" fillId="0" borderId="0"/>
    <xf numFmtId="0" fontId="2" fillId="0" borderId="0"/>
    <xf numFmtId="0" fontId="27" fillId="0" borderId="0"/>
    <xf numFmtId="0" fontId="26" fillId="0" borderId="0"/>
    <xf numFmtId="0" fontId="12" fillId="3" borderId="2">
      <alignment horizontal="center" wrapText="1"/>
    </xf>
    <xf numFmtId="43" fontId="6"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187">
    <xf numFmtId="0" fontId="0" fillId="0" borderId="0" xfId="0"/>
    <xf numFmtId="0" fontId="0" fillId="0" borderId="0" xfId="0" applyFont="1"/>
    <xf numFmtId="0" fontId="34" fillId="0" borderId="0" xfId="35" applyFont="1" applyBorder="1"/>
    <xf numFmtId="0" fontId="35" fillId="0" borderId="0" xfId="36" applyFont="1" applyAlignment="1"/>
    <xf numFmtId="0" fontId="6" fillId="0" borderId="0" xfId="37"/>
    <xf numFmtId="0" fontId="11" fillId="0" borderId="0" xfId="37" applyFont="1" applyAlignment="1">
      <alignment horizontal="left"/>
    </xf>
    <xf numFmtId="14" fontId="6" fillId="0" borderId="0" xfId="37" applyNumberFormat="1" applyAlignment="1">
      <alignment horizontal="left"/>
    </xf>
    <xf numFmtId="0" fontId="6" fillId="0" borderId="0" xfId="37" applyAlignment="1">
      <alignment wrapText="1"/>
    </xf>
    <xf numFmtId="0" fontId="6" fillId="0" borderId="0" xfId="37" applyAlignment="1"/>
    <xf numFmtId="0" fontId="37" fillId="0" borderId="0" xfId="38" applyFont="1" applyAlignment="1">
      <alignment horizontal="left" wrapText="1"/>
    </xf>
    <xf numFmtId="0" fontId="42" fillId="0" borderId="0" xfId="36" applyFont="1" applyAlignment="1"/>
    <xf numFmtId="0" fontId="46" fillId="0" borderId="0" xfId="37" applyFont="1"/>
    <xf numFmtId="0" fontId="16" fillId="0" borderId="10" xfId="7" applyBorder="1" applyAlignment="1">
      <alignment horizontal="left" wrapText="1"/>
    </xf>
    <xf numFmtId="3" fontId="16" fillId="0" borderId="10" xfId="7" applyNumberFormat="1" applyBorder="1" applyAlignment="1">
      <alignment horizontal="left" wrapText="1"/>
    </xf>
    <xf numFmtId="0" fontId="39" fillId="9" borderId="2" xfId="27" applyFont="1" applyBorder="1">
      <alignment wrapText="1"/>
    </xf>
    <xf numFmtId="0" fontId="6" fillId="6" borderId="2" xfId="28" applyBorder="1" applyAlignment="1">
      <alignment horizontal="left" wrapText="1"/>
    </xf>
    <xf numFmtId="0" fontId="16" fillId="0" borderId="2" xfId="7" applyBorder="1" applyAlignment="1">
      <alignment horizontal="left" wrapText="1"/>
    </xf>
    <xf numFmtId="3" fontId="16" fillId="5" borderId="2" xfId="7" applyNumberFormat="1" applyFill="1" applyBorder="1" applyAlignment="1">
      <alignment horizontal="left" wrapText="1"/>
    </xf>
    <xf numFmtId="0" fontId="16" fillId="0" borderId="10" xfId="7" quotePrefix="1" applyBorder="1" applyAlignment="1">
      <alignment horizontal="left" wrapText="1"/>
    </xf>
    <xf numFmtId="0" fontId="16" fillId="0" borderId="10" xfId="7" applyFont="1" applyBorder="1" applyAlignment="1">
      <alignment horizontal="left" wrapText="1"/>
    </xf>
    <xf numFmtId="0" fontId="6" fillId="6" borderId="2" xfId="8" applyAlignment="1">
      <alignment horizontal="left" wrapText="1"/>
    </xf>
    <xf numFmtId="0" fontId="46" fillId="0" borderId="0" xfId="0" applyFont="1"/>
    <xf numFmtId="0" fontId="48" fillId="3" borderId="10" xfId="4" applyFont="1" applyBorder="1">
      <alignment horizontal="center" wrapText="1"/>
    </xf>
    <xf numFmtId="0" fontId="14" fillId="0" borderId="0" xfId="37" applyFont="1"/>
    <xf numFmtId="0" fontId="38" fillId="6" borderId="2" xfId="3" applyFont="1" applyFill="1" applyBorder="1" applyAlignment="1">
      <alignment wrapText="1"/>
    </xf>
    <xf numFmtId="0" fontId="49" fillId="0" borderId="0" xfId="37" applyFont="1" applyAlignment="1">
      <alignment horizontal="left"/>
    </xf>
    <xf numFmtId="0" fontId="50" fillId="0" borderId="0" xfId="37" applyFont="1"/>
    <xf numFmtId="0" fontId="47" fillId="0" borderId="10" xfId="34" applyFont="1" applyFill="1" applyBorder="1" applyAlignment="1">
      <alignment horizontal="left" wrapText="1"/>
    </xf>
    <xf numFmtId="0" fontId="16" fillId="0" borderId="10" xfId="7" applyFill="1" applyBorder="1" applyAlignment="1">
      <alignment horizontal="left" wrapText="1"/>
    </xf>
    <xf numFmtId="0" fontId="16" fillId="0" borderId="10" xfId="7" quotePrefix="1" applyFill="1" applyBorder="1" applyAlignment="1">
      <alignment horizontal="left" wrapText="1"/>
    </xf>
    <xf numFmtId="0" fontId="6" fillId="0" borderId="0" xfId="37" applyFill="1"/>
    <xf numFmtId="0" fontId="16" fillId="0" borderId="10" xfId="7" applyFont="1" applyFill="1" applyBorder="1" applyAlignment="1">
      <alignment horizontal="left" wrapText="1"/>
    </xf>
    <xf numFmtId="0" fontId="47" fillId="5" borderId="10" xfId="34" applyFont="1" applyFill="1" applyBorder="1" applyAlignment="1">
      <alignment horizontal="left" wrapText="1"/>
    </xf>
    <xf numFmtId="14" fontId="16" fillId="5" borderId="10" xfId="7" applyNumberFormat="1" applyFill="1" applyBorder="1" applyAlignment="1">
      <alignment horizontal="left" wrapText="1"/>
    </xf>
    <xf numFmtId="0" fontId="16" fillId="5" borderId="10" xfId="7" applyFill="1" applyBorder="1" applyAlignment="1">
      <alignment horizontal="left" wrapText="1"/>
    </xf>
    <xf numFmtId="3" fontId="16" fillId="5" borderId="10" xfId="7" applyNumberFormat="1" applyFill="1" applyBorder="1" applyAlignment="1">
      <alignment horizontal="left" wrapText="1"/>
    </xf>
    <xf numFmtId="0" fontId="16" fillId="5" borderId="10" xfId="0" applyFont="1" applyFill="1" applyBorder="1" applyAlignment="1">
      <alignment horizontal="left" wrapText="1"/>
    </xf>
    <xf numFmtId="0" fontId="16" fillId="0" borderId="10" xfId="7" applyFont="1" applyFill="1" applyBorder="1" applyAlignment="1">
      <alignment horizontal="left" vertical="top" wrapText="1"/>
    </xf>
    <xf numFmtId="0" fontId="52" fillId="5" borderId="2" xfId="4" applyFont="1" applyFill="1" applyBorder="1" applyAlignment="1">
      <alignment horizontal="center" wrapText="1"/>
    </xf>
    <xf numFmtId="0" fontId="38" fillId="0" borderId="2" xfId="3" applyFont="1" applyBorder="1" applyAlignment="1">
      <alignment wrapText="1"/>
    </xf>
    <xf numFmtId="0" fontId="40" fillId="0" borderId="10" xfId="7" applyFont="1" applyFill="1" applyBorder="1" applyAlignment="1">
      <alignment horizontal="left" wrapText="1"/>
    </xf>
    <xf numFmtId="3" fontId="16" fillId="0" borderId="10" xfId="7" applyNumberFormat="1" applyFill="1" applyBorder="1" applyAlignment="1">
      <alignment horizontal="left" wrapText="1"/>
    </xf>
    <xf numFmtId="0" fontId="16" fillId="0" borderId="10" xfId="7" applyFill="1" applyBorder="1" applyAlignment="1">
      <alignment horizontal="left" vertical="top" wrapText="1"/>
    </xf>
    <xf numFmtId="0" fontId="53" fillId="0" borderId="0" xfId="3" applyFont="1" applyFill="1" applyBorder="1" applyAlignment="1">
      <alignment horizontal="left" vertical="top" wrapText="1"/>
    </xf>
    <xf numFmtId="0" fontId="0" fillId="0" borderId="0" xfId="0" applyAlignment="1"/>
    <xf numFmtId="0" fontId="40" fillId="0" borderId="0" xfId="0" applyFont="1" applyFill="1"/>
    <xf numFmtId="14" fontId="16" fillId="0" borderId="10" xfId="7" applyNumberFormat="1" applyFill="1" applyBorder="1" applyAlignment="1">
      <alignment horizontal="left" wrapText="1"/>
    </xf>
    <xf numFmtId="0" fontId="0" fillId="0" borderId="0" xfId="0" applyFill="1"/>
    <xf numFmtId="0" fontId="16" fillId="5" borderId="10" xfId="7" applyFill="1" applyBorder="1" applyAlignment="1">
      <alignment horizontal="left" vertical="top" wrapText="1"/>
    </xf>
    <xf numFmtId="0" fontId="16" fillId="0" borderId="0" xfId="7" applyFill="1" applyBorder="1" applyAlignment="1">
      <alignment horizontal="left" wrapText="1"/>
    </xf>
    <xf numFmtId="0" fontId="38" fillId="0" borderId="0" xfId="3" applyFont="1"/>
    <xf numFmtId="0" fontId="0" fillId="0" borderId="0" xfId="37" applyFont="1"/>
    <xf numFmtId="0" fontId="49" fillId="0" borderId="0" xfId="37" applyFont="1" applyBorder="1" applyAlignment="1">
      <alignment horizontal="left"/>
    </xf>
    <xf numFmtId="0" fontId="16" fillId="0" borderId="10" xfId="7" quotePrefix="1" applyNumberFormat="1" applyFill="1" applyBorder="1" applyAlignment="1">
      <alignment horizontal="left" wrapText="1"/>
    </xf>
    <xf numFmtId="0" fontId="16" fillId="0" borderId="10" xfId="7" applyNumberFormat="1" applyFill="1" applyBorder="1" applyAlignment="1">
      <alignment horizontal="left" wrapText="1"/>
    </xf>
    <xf numFmtId="0" fontId="60" fillId="0" borderId="0" xfId="0" applyFont="1"/>
    <xf numFmtId="0" fontId="61" fillId="0" borderId="0" xfId="37" applyFont="1" applyAlignment="1">
      <alignment horizontal="left"/>
    </xf>
    <xf numFmtId="0" fontId="16" fillId="5" borderId="10" xfId="7" applyFont="1" applyFill="1" applyBorder="1" applyAlignment="1">
      <alignment horizontal="left" wrapText="1"/>
    </xf>
    <xf numFmtId="0" fontId="5" fillId="0" borderId="0" xfId="1" applyFont="1" applyFill="1" applyBorder="1" applyAlignment="1">
      <alignment horizontal="left" vertical="top"/>
    </xf>
    <xf numFmtId="0" fontId="5" fillId="0" borderId="0" xfId="1" applyFont="1" applyFill="1" applyBorder="1" applyAlignment="1">
      <alignment horizontal="left" vertical="top"/>
    </xf>
    <xf numFmtId="14" fontId="0" fillId="5" borderId="10" xfId="37" applyNumberFormat="1" applyFont="1" applyFill="1" applyBorder="1" applyAlignment="1">
      <alignment horizontal="left"/>
    </xf>
    <xf numFmtId="0" fontId="0" fillId="0" borderId="10" xfId="0" applyFill="1" applyBorder="1" applyAlignment="1">
      <alignment wrapText="1"/>
    </xf>
    <xf numFmtId="0" fontId="0" fillId="5" borderId="10" xfId="37" applyFont="1" applyFill="1" applyBorder="1"/>
    <xf numFmtId="0" fontId="0" fillId="5" borderId="10" xfId="0" applyFill="1" applyBorder="1" applyAlignment="1">
      <alignment wrapText="1"/>
    </xf>
    <xf numFmtId="0" fontId="16" fillId="0" borderId="10" xfId="0" applyFont="1" applyFill="1" applyBorder="1" applyAlignment="1">
      <alignment wrapText="1"/>
    </xf>
    <xf numFmtId="0" fontId="16" fillId="0" borderId="6" xfId="7" quotePrefix="1" applyBorder="1" applyAlignment="1">
      <alignment horizontal="left" wrapText="1"/>
    </xf>
    <xf numFmtId="0" fontId="16" fillId="0" borderId="7" xfId="7" applyBorder="1" applyAlignment="1">
      <alignment horizontal="left" wrapText="1"/>
    </xf>
    <xf numFmtId="0" fontId="16" fillId="0" borderId="15" xfId="7" applyBorder="1" applyAlignment="1">
      <alignment horizontal="left" wrapText="1"/>
    </xf>
    <xf numFmtId="0" fontId="54" fillId="10" borderId="10" xfId="37" applyFont="1" applyFill="1" applyBorder="1" applyAlignment="1">
      <alignment horizontal="center"/>
    </xf>
    <xf numFmtId="0" fontId="5" fillId="0" borderId="0" xfId="1" applyFont="1" applyFill="1" applyBorder="1" applyAlignment="1">
      <alignment horizontal="left" vertical="top"/>
    </xf>
    <xf numFmtId="0" fontId="54" fillId="10" borderId="10" xfId="37" applyFont="1" applyFill="1" applyBorder="1" applyAlignment="1">
      <alignment horizontal="center"/>
    </xf>
    <xf numFmtId="0" fontId="0" fillId="0" borderId="10" xfId="37" applyFont="1" applyBorder="1" applyAlignment="1">
      <alignment wrapText="1"/>
    </xf>
    <xf numFmtId="0" fontId="0" fillId="5" borderId="10" xfId="37" applyFont="1" applyFill="1" applyBorder="1" applyAlignment="1">
      <alignment wrapText="1"/>
    </xf>
    <xf numFmtId="3" fontId="16" fillId="0" borderId="2" xfId="42" applyNumberFormat="1" applyFont="1" applyFill="1" applyBorder="1" applyAlignment="1">
      <alignment horizontal="left" wrapText="1"/>
    </xf>
    <xf numFmtId="0" fontId="16" fillId="0" borderId="10" xfId="37" applyFont="1" applyBorder="1" applyAlignment="1">
      <alignment wrapText="1"/>
    </xf>
    <xf numFmtId="0" fontId="62" fillId="3" borderId="10" xfId="4" applyFont="1" applyBorder="1">
      <alignment horizontal="center" wrapText="1"/>
    </xf>
    <xf numFmtId="14" fontId="16" fillId="5" borderId="10" xfId="7" applyNumberFormat="1" applyFont="1" applyFill="1" applyBorder="1" applyAlignment="1">
      <alignment horizontal="left" wrapText="1"/>
    </xf>
    <xf numFmtId="3" fontId="16" fillId="0" borderId="10" xfId="7" applyNumberFormat="1" applyFont="1" applyFill="1" applyBorder="1" applyAlignment="1">
      <alignment horizontal="left" wrapText="1"/>
    </xf>
    <xf numFmtId="0" fontId="16" fillId="5" borderId="10" xfId="37" applyFont="1" applyFill="1" applyBorder="1"/>
    <xf numFmtId="0" fontId="16" fillId="5" borderId="10" xfId="0" applyFont="1" applyFill="1" applyBorder="1" applyAlignment="1">
      <alignment wrapText="1"/>
    </xf>
    <xf numFmtId="14" fontId="16" fillId="0" borderId="10" xfId="7" applyNumberFormat="1" applyFont="1" applyFill="1" applyBorder="1" applyAlignment="1">
      <alignment horizontal="left" wrapText="1"/>
    </xf>
    <xf numFmtId="0" fontId="45" fillId="3" borderId="10" xfId="4" applyFont="1" applyBorder="1">
      <alignment horizontal="center" wrapText="1"/>
    </xf>
    <xf numFmtId="0" fontId="0" fillId="0" borderId="10" xfId="0" applyBorder="1" applyAlignment="1">
      <alignment wrapText="1"/>
    </xf>
    <xf numFmtId="14" fontId="16" fillId="0" borderId="10" xfId="7" applyNumberFormat="1" applyBorder="1" applyAlignment="1">
      <alignment horizontal="left" wrapText="1"/>
    </xf>
    <xf numFmtId="0" fontId="6" fillId="0" borderId="0" xfId="37" applyBorder="1"/>
    <xf numFmtId="0" fontId="0" fillId="0" borderId="0" xfId="0" applyBorder="1"/>
    <xf numFmtId="0" fontId="0" fillId="5" borderId="10" xfId="0" applyFill="1" applyBorder="1" applyAlignment="1">
      <alignment vertical="top" wrapText="1"/>
    </xf>
    <xf numFmtId="0" fontId="16" fillId="5" borderId="10" xfId="0" applyFont="1" applyFill="1" applyBorder="1" applyAlignment="1">
      <alignment vertical="top" wrapText="1"/>
    </xf>
    <xf numFmtId="0" fontId="45" fillId="8" borderId="15" xfId="24" applyFont="1" applyBorder="1" applyAlignment="1">
      <alignment horizontal="center" wrapText="1"/>
    </xf>
    <xf numFmtId="0" fontId="65" fillId="0" borderId="0" xfId="0" applyFont="1"/>
    <xf numFmtId="3" fontId="14" fillId="0" borderId="2" xfId="42" applyNumberFormat="1" applyFont="1" applyFill="1" applyBorder="1" applyAlignment="1">
      <alignment horizontal="right"/>
    </xf>
    <xf numFmtId="0" fontId="29" fillId="9" borderId="2" xfId="27" applyBorder="1" applyAlignment="1">
      <alignment horizontal="right" wrapText="1"/>
    </xf>
    <xf numFmtId="3" fontId="29" fillId="9" borderId="2" xfId="27" applyNumberFormat="1" applyBorder="1" applyAlignment="1">
      <alignment horizontal="right" wrapText="1"/>
    </xf>
    <xf numFmtId="3" fontId="16" fillId="5" borderId="2" xfId="42" applyNumberFormat="1" applyFont="1" applyFill="1" applyBorder="1" applyAlignment="1">
      <alignment horizontal="right"/>
    </xf>
    <xf numFmtId="3" fontId="6" fillId="6" borderId="2" xfId="28" applyNumberFormat="1" applyBorder="1" applyAlignment="1">
      <alignment horizontal="right" wrapText="1"/>
    </xf>
    <xf numFmtId="0" fontId="16" fillId="5" borderId="2" xfId="7" applyFill="1" applyBorder="1" applyAlignment="1">
      <alignment horizontal="right" wrapText="1"/>
    </xf>
    <xf numFmtId="0" fontId="6" fillId="6" borderId="2" xfId="28" applyBorder="1" applyAlignment="1">
      <alignment horizontal="right" wrapText="1"/>
    </xf>
    <xf numFmtId="0" fontId="16" fillId="0" borderId="2" xfId="42" applyNumberFormat="1" applyFont="1" applyFill="1" applyBorder="1" applyAlignment="1">
      <alignment horizontal="right"/>
    </xf>
    <xf numFmtId="3" fontId="16" fillId="0" borderId="2" xfId="7" applyNumberFormat="1" applyBorder="1" applyAlignment="1">
      <alignment horizontal="right" wrapText="1"/>
    </xf>
    <xf numFmtId="3" fontId="6" fillId="0" borderId="2" xfId="28" applyNumberFormat="1" applyFill="1" applyBorder="1" applyAlignment="1">
      <alignment horizontal="right" wrapText="1"/>
    </xf>
    <xf numFmtId="3" fontId="40" fillId="0" borderId="2" xfId="7" applyNumberFormat="1" applyFont="1" applyBorder="1" applyAlignment="1">
      <alignment horizontal="right" wrapText="1"/>
    </xf>
    <xf numFmtId="0" fontId="16" fillId="0" borderId="2" xfId="7" applyBorder="1" applyAlignment="1">
      <alignment horizontal="right" wrapText="1"/>
    </xf>
    <xf numFmtId="0" fontId="16" fillId="5" borderId="2" xfId="42" applyNumberFormat="1" applyFont="1" applyFill="1" applyBorder="1" applyAlignment="1">
      <alignment horizontal="right"/>
    </xf>
    <xf numFmtId="0" fontId="6" fillId="6" borderId="2" xfId="8" applyAlignment="1">
      <alignment horizontal="right" wrapText="1"/>
    </xf>
    <xf numFmtId="3" fontId="6" fillId="6" borderId="2" xfId="8" applyNumberFormat="1" applyAlignment="1">
      <alignment horizontal="right" wrapText="1"/>
    </xf>
    <xf numFmtId="3" fontId="16" fillId="0" borderId="2" xfId="42" applyNumberFormat="1" applyFont="1" applyFill="1" applyBorder="1" applyAlignment="1">
      <alignment horizontal="right"/>
    </xf>
    <xf numFmtId="3" fontId="40" fillId="0" borderId="2" xfId="28" applyNumberFormat="1" applyFont="1" applyFill="1" applyBorder="1" applyAlignment="1">
      <alignment horizontal="right" wrapText="1"/>
    </xf>
    <xf numFmtId="0" fontId="6" fillId="0" borderId="2" xfId="28" applyFill="1" applyBorder="1" applyAlignment="1">
      <alignment horizontal="right" wrapText="1"/>
    </xf>
    <xf numFmtId="3" fontId="40" fillId="6" borderId="2" xfId="28" applyNumberFormat="1" applyFont="1" applyBorder="1" applyAlignment="1">
      <alignment horizontal="right" wrapText="1"/>
    </xf>
    <xf numFmtId="0" fontId="0" fillId="6" borderId="2" xfId="28" applyFont="1" applyBorder="1" applyAlignment="1">
      <alignment horizontal="right" wrapText="1"/>
    </xf>
    <xf numFmtId="0" fontId="16" fillId="0" borderId="2" xfId="7" applyFill="1" applyBorder="1" applyAlignment="1">
      <alignment horizontal="right" wrapText="1"/>
    </xf>
    <xf numFmtId="0" fontId="63" fillId="6" borderId="2" xfId="28" applyFont="1" applyBorder="1" applyAlignment="1">
      <alignment horizontal="right" wrapText="1"/>
    </xf>
    <xf numFmtId="0" fontId="63" fillId="0" borderId="2" xfId="7" applyFont="1" applyBorder="1" applyAlignment="1">
      <alignment horizontal="right" wrapText="1"/>
    </xf>
    <xf numFmtId="0" fontId="40" fillId="0" borderId="2" xfId="7" applyFont="1" applyBorder="1" applyAlignment="1">
      <alignment horizontal="right" wrapText="1"/>
    </xf>
    <xf numFmtId="3" fontId="40" fillId="0" borderId="2" xfId="42" applyNumberFormat="1" applyFont="1" applyBorder="1" applyAlignment="1">
      <alignment horizontal="right" wrapText="1"/>
    </xf>
    <xf numFmtId="3" fontId="16" fillId="5" borderId="2" xfId="7" applyNumberFormat="1" applyFill="1" applyBorder="1" applyAlignment="1">
      <alignment horizontal="right" wrapText="1"/>
    </xf>
    <xf numFmtId="3" fontId="40" fillId="5" borderId="2" xfId="7" applyNumberFormat="1" applyFont="1" applyFill="1" applyBorder="1" applyAlignment="1">
      <alignment horizontal="right" wrapText="1"/>
    </xf>
    <xf numFmtId="3" fontId="40" fillId="6" borderId="2" xfId="8" applyNumberFormat="1" applyFont="1" applyAlignment="1">
      <alignment horizontal="center" wrapText="1"/>
    </xf>
    <xf numFmtId="3" fontId="6" fillId="6" borderId="2" xfId="8" applyNumberFormat="1" applyAlignment="1">
      <alignment horizontal="center" wrapText="1"/>
    </xf>
    <xf numFmtId="3" fontId="40" fillId="0" borderId="2" xfId="42" applyNumberFormat="1" applyFont="1" applyFill="1" applyBorder="1" applyAlignment="1">
      <alignment horizontal="center"/>
    </xf>
    <xf numFmtId="3" fontId="16" fillId="0" borderId="2" xfId="42" applyNumberFormat="1" applyFont="1" applyFill="1" applyBorder="1" applyAlignment="1">
      <alignment horizontal="center"/>
    </xf>
    <xf numFmtId="0" fontId="6" fillId="5" borderId="2" xfId="28" applyFill="1" applyBorder="1" applyAlignment="1">
      <alignment horizontal="right" wrapText="1"/>
    </xf>
    <xf numFmtId="3" fontId="0" fillId="6" borderId="2" xfId="8" applyNumberFormat="1" applyFont="1" applyAlignment="1">
      <alignment horizontal="left" wrapText="1"/>
    </xf>
    <xf numFmtId="3" fontId="16" fillId="0" borderId="2" xfId="42" applyNumberFormat="1" applyFont="1" applyBorder="1" applyAlignment="1">
      <alignment horizontal="right" wrapText="1"/>
    </xf>
    <xf numFmtId="3" fontId="0" fillId="6" borderId="2" xfId="8" applyNumberFormat="1" applyFont="1" applyAlignment="1">
      <alignment horizontal="right" wrapText="1"/>
    </xf>
    <xf numFmtId="3" fontId="29" fillId="0" borderId="2" xfId="42" applyNumberFormat="1" applyFont="1" applyFill="1" applyBorder="1" applyAlignment="1">
      <alignment horizontal="center"/>
    </xf>
    <xf numFmtId="0" fontId="16" fillId="0" borderId="0" xfId="0" applyFont="1"/>
    <xf numFmtId="0" fontId="16" fillId="0" borderId="0" xfId="37" applyFont="1"/>
    <xf numFmtId="0" fontId="16" fillId="0" borderId="0" xfId="0" applyFont="1" applyFill="1"/>
    <xf numFmtId="0" fontId="8" fillId="0" borderId="0" xfId="0" applyFont="1" applyAlignment="1">
      <alignment wrapText="1"/>
    </xf>
    <xf numFmtId="0" fontId="66" fillId="0" borderId="0" xfId="37" applyFont="1" applyAlignment="1">
      <alignment horizontal="left"/>
    </xf>
    <xf numFmtId="0" fontId="64" fillId="0" borderId="6" xfId="36" applyFont="1" applyBorder="1" applyAlignment="1">
      <alignment horizontal="left" wrapText="1"/>
    </xf>
    <xf numFmtId="0" fontId="64" fillId="0" borderId="7" xfId="36" applyFont="1" applyBorder="1" applyAlignment="1">
      <alignment horizontal="left" wrapText="1"/>
    </xf>
    <xf numFmtId="0" fontId="64" fillId="0" borderId="15" xfId="36" applyFont="1" applyBorder="1" applyAlignment="1">
      <alignment horizontal="left" wrapText="1"/>
    </xf>
    <xf numFmtId="0" fontId="42" fillId="0" borderId="6" xfId="36" applyFont="1" applyBorder="1" applyAlignment="1">
      <alignment horizontal="left" wrapText="1"/>
    </xf>
    <xf numFmtId="0" fontId="42" fillId="0" borderId="7" xfId="36" applyFont="1" applyBorder="1" applyAlignment="1">
      <alignment horizontal="left" wrapText="1"/>
    </xf>
    <xf numFmtId="0" fontId="42" fillId="0" borderId="15" xfId="36" applyFont="1" applyBorder="1" applyAlignment="1">
      <alignment horizontal="left" wrapText="1"/>
    </xf>
    <xf numFmtId="0" fontId="40" fillId="0" borderId="2" xfId="7" quotePrefix="1" applyFont="1" applyBorder="1">
      <alignment wrapText="1"/>
    </xf>
    <xf numFmtId="0" fontId="5" fillId="0" borderId="6" xfId="1" applyFont="1" applyFill="1" applyBorder="1" applyAlignment="1">
      <alignment horizontal="left" vertical="top"/>
    </xf>
    <xf numFmtId="0" fontId="5" fillId="0" borderId="7" xfId="1" applyFont="1" applyFill="1" applyBorder="1" applyAlignment="1">
      <alignment horizontal="left" vertical="top"/>
    </xf>
    <xf numFmtId="0" fontId="5" fillId="0" borderId="15" xfId="1" applyFont="1" applyFill="1" applyBorder="1" applyAlignment="1">
      <alignment horizontal="left" vertical="top"/>
    </xf>
    <xf numFmtId="0" fontId="16" fillId="0" borderId="2" xfId="7" applyBorder="1">
      <alignment wrapText="1"/>
    </xf>
    <xf numFmtId="0" fontId="36" fillId="0" borderId="6" xfId="15" applyFont="1" applyFill="1" applyBorder="1" applyAlignment="1">
      <alignment horizontal="left" wrapText="1"/>
    </xf>
    <xf numFmtId="0" fontId="36" fillId="0" borderId="7" xfId="15" applyFont="1" applyFill="1" applyBorder="1" applyAlignment="1">
      <alignment horizontal="left" wrapText="1"/>
    </xf>
    <xf numFmtId="0" fontId="36" fillId="0" borderId="15" xfId="15" applyFont="1" applyFill="1" applyBorder="1" applyAlignment="1">
      <alignment horizontal="left" wrapText="1"/>
    </xf>
    <xf numFmtId="0" fontId="40" fillId="0" borderId="2" xfId="7" applyFont="1" applyBorder="1">
      <alignment wrapText="1"/>
    </xf>
    <xf numFmtId="0" fontId="41" fillId="0" borderId="2" xfId="7" applyFont="1" applyBorder="1">
      <alignment wrapText="1"/>
    </xf>
    <xf numFmtId="0" fontId="16" fillId="0" borderId="6" xfId="7" quotePrefix="1" applyBorder="1" applyAlignment="1">
      <alignment horizontal="left" wrapText="1"/>
    </xf>
    <xf numFmtId="0" fontId="16" fillId="0" borderId="7" xfId="7" applyBorder="1" applyAlignment="1">
      <alignment horizontal="left" wrapText="1"/>
    </xf>
    <xf numFmtId="0" fontId="16" fillId="0" borderId="15" xfId="7" applyBorder="1" applyAlignment="1">
      <alignment horizontal="left" wrapText="1"/>
    </xf>
    <xf numFmtId="0" fontId="7" fillId="0" borderId="6" xfId="2" applyBorder="1" applyAlignment="1">
      <alignment horizontal="left" wrapText="1"/>
    </xf>
    <xf numFmtId="0" fontId="7" fillId="0" borderId="7" xfId="2" applyBorder="1" applyAlignment="1">
      <alignment horizontal="left" wrapText="1"/>
    </xf>
    <xf numFmtId="0" fontId="31" fillId="0" borderId="8" xfId="14" applyFont="1" applyBorder="1" applyAlignment="1" applyProtection="1">
      <alignment horizontal="left" wrapText="1"/>
      <protection locked="0"/>
    </xf>
    <xf numFmtId="0" fontId="45" fillId="8" borderId="2" xfId="24" applyFont="1" applyBorder="1">
      <alignment horizontal="center" wrapText="1"/>
    </xf>
    <xf numFmtId="0" fontId="20" fillId="0" borderId="6" xfId="2" applyFont="1" applyBorder="1" applyAlignment="1">
      <alignment horizontal="left" wrapText="1"/>
    </xf>
    <xf numFmtId="0" fontId="20" fillId="0" borderId="7" xfId="2" applyFont="1" applyBorder="1" applyAlignment="1">
      <alignment horizontal="left" wrapText="1"/>
    </xf>
    <xf numFmtId="0" fontId="45" fillId="3" borderId="11" xfId="4" applyFont="1" applyBorder="1" applyAlignment="1">
      <alignment horizontal="center" wrapText="1"/>
    </xf>
    <xf numFmtId="0" fontId="45" fillId="3" borderId="12" xfId="4" applyFont="1" applyBorder="1" applyAlignment="1">
      <alignment horizontal="center" wrapText="1"/>
    </xf>
    <xf numFmtId="0" fontId="45" fillId="3" borderId="6" xfId="4" applyFont="1" applyBorder="1" applyAlignment="1">
      <alignment horizontal="center" wrapText="1"/>
    </xf>
    <xf numFmtId="0" fontId="45" fillId="3" borderId="7" xfId="4" applyFont="1" applyBorder="1" applyAlignment="1">
      <alignment horizontal="center" wrapText="1"/>
    </xf>
    <xf numFmtId="0" fontId="45" fillId="3" borderId="15" xfId="4" applyFont="1" applyBorder="1" applyAlignment="1">
      <alignment horizontal="center" wrapText="1"/>
    </xf>
    <xf numFmtId="0" fontId="45" fillId="3" borderId="17" xfId="4" applyFont="1" applyBorder="1" applyAlignment="1">
      <alignment horizontal="center" wrapText="1"/>
    </xf>
    <xf numFmtId="0" fontId="45" fillId="3" borderId="9" xfId="4" applyFont="1" applyBorder="1" applyAlignment="1">
      <alignment horizontal="center" wrapText="1"/>
    </xf>
    <xf numFmtId="0" fontId="45" fillId="3" borderId="18" xfId="4" applyFont="1" applyBorder="1" applyAlignment="1">
      <alignment horizontal="center" wrapText="1"/>
    </xf>
    <xf numFmtId="0" fontId="45" fillId="10" borderId="11" xfId="24" applyFont="1" applyFill="1" applyBorder="1" applyAlignment="1">
      <alignment horizontal="left" wrapText="1"/>
    </xf>
    <xf numFmtId="0" fontId="45" fillId="10" borderId="16" xfId="24" applyFont="1" applyFill="1" applyBorder="1" applyAlignment="1">
      <alignment horizontal="left" wrapText="1"/>
    </xf>
    <xf numFmtId="0" fontId="45" fillId="10" borderId="12" xfId="24" applyFont="1" applyFill="1" applyBorder="1" applyAlignment="1">
      <alignment horizontal="left" wrapText="1"/>
    </xf>
    <xf numFmtId="0" fontId="7" fillId="0" borderId="15" xfId="2" applyBorder="1" applyAlignment="1">
      <alignment horizontal="left" wrapText="1"/>
    </xf>
    <xf numFmtId="0" fontId="20" fillId="0" borderId="15" xfId="2" applyFont="1" applyBorder="1" applyAlignment="1">
      <alignment horizontal="left" wrapText="1"/>
    </xf>
    <xf numFmtId="0" fontId="54" fillId="10" borderId="10" xfId="37" applyFont="1" applyFill="1" applyBorder="1" applyAlignment="1">
      <alignment horizontal="center"/>
    </xf>
    <xf numFmtId="0" fontId="8" fillId="0" borderId="10" xfId="2" applyFont="1" applyBorder="1" applyAlignment="1">
      <alignment horizontal="left" wrapText="1"/>
    </xf>
    <xf numFmtId="0" fontId="20" fillId="0" borderId="10" xfId="2" applyFont="1" applyBorder="1" applyAlignment="1">
      <alignment horizontal="left" wrapText="1"/>
    </xf>
    <xf numFmtId="0" fontId="7" fillId="0" borderId="10" xfId="2" applyFont="1" applyBorder="1" applyAlignment="1">
      <alignment horizontal="left" wrapText="1"/>
    </xf>
    <xf numFmtId="0" fontId="48" fillId="10" borderId="10" xfId="4" applyFont="1" applyFill="1" applyBorder="1" applyAlignment="1">
      <alignment horizontal="center" wrapText="1"/>
    </xf>
    <xf numFmtId="0" fontId="5" fillId="0" borderId="0" xfId="1" applyFont="1" applyFill="1" applyBorder="1" applyAlignment="1">
      <alignment horizontal="left" vertical="top"/>
    </xf>
    <xf numFmtId="0" fontId="54" fillId="10" borderId="13" xfId="37" applyFont="1" applyFill="1" applyBorder="1" applyAlignment="1">
      <alignment horizontal="center"/>
    </xf>
    <xf numFmtId="0" fontId="54" fillId="10" borderId="14" xfId="37" applyFont="1" applyFill="1" applyBorder="1" applyAlignment="1">
      <alignment horizontal="center"/>
    </xf>
    <xf numFmtId="0" fontId="54" fillId="10" borderId="19" xfId="37" applyFont="1" applyFill="1" applyBorder="1" applyAlignment="1">
      <alignment horizontal="center"/>
    </xf>
    <xf numFmtId="0" fontId="45" fillId="10" borderId="10" xfId="4" applyFont="1" applyFill="1" applyBorder="1" applyAlignment="1">
      <alignment horizontal="center" wrapText="1"/>
    </xf>
    <xf numFmtId="0" fontId="8" fillId="0" borderId="10" xfId="2" applyFont="1" applyFill="1" applyBorder="1" applyAlignment="1">
      <alignment horizontal="left" wrapText="1"/>
    </xf>
    <xf numFmtId="0" fontId="20" fillId="0" borderId="10" xfId="2" applyFont="1" applyFill="1" applyBorder="1" applyAlignment="1">
      <alignment horizontal="left" wrapText="1"/>
    </xf>
    <xf numFmtId="0" fontId="8" fillId="0" borderId="13" xfId="2" applyFont="1" applyBorder="1" applyAlignment="1">
      <alignment horizontal="left" wrapText="1"/>
    </xf>
    <xf numFmtId="0" fontId="8" fillId="0" borderId="14" xfId="2" applyFont="1" applyBorder="1" applyAlignment="1">
      <alignment horizontal="left" wrapText="1"/>
    </xf>
    <xf numFmtId="0" fontId="8" fillId="0" borderId="19" xfId="2" applyFont="1" applyBorder="1" applyAlignment="1">
      <alignment horizontal="left" wrapText="1"/>
    </xf>
    <xf numFmtId="0" fontId="20" fillId="0" borderId="14" xfId="2" applyFont="1" applyBorder="1" applyAlignment="1">
      <alignment horizontal="left" wrapText="1"/>
    </xf>
    <xf numFmtId="0" fontId="7" fillId="0" borderId="14" xfId="2" applyFont="1" applyBorder="1" applyAlignment="1">
      <alignment horizontal="left" wrapText="1"/>
    </xf>
    <xf numFmtId="0" fontId="7" fillId="0" borderId="19" xfId="2" applyFont="1" applyBorder="1" applyAlignment="1">
      <alignment horizontal="left" wrapText="1"/>
    </xf>
  </cellXfs>
  <cellStyles count="48">
    <cellStyle name="Accent1 2" xfId="11" xr:uid="{00000000-0005-0000-0000-000000000000}"/>
    <cellStyle name="Accent5 2" xfId="12" xr:uid="{00000000-0005-0000-0000-000001000000}"/>
    <cellStyle name="Comma" xfId="42" builtinId="3"/>
    <cellStyle name="Default" xfId="13" xr:uid="{00000000-0005-0000-0000-000003000000}"/>
    <cellStyle name="Heading 1" xfId="1" builtinId="16"/>
    <cellStyle name="Heading 1 2" xfId="14" xr:uid="{00000000-0005-0000-0000-000005000000}"/>
    <cellStyle name="Heading 2 2" xfId="15" xr:uid="{00000000-0005-0000-0000-000006000000}"/>
    <cellStyle name="Hyperlink" xfId="3" builtinId="8"/>
    <cellStyle name="Hyperlink 2" xfId="16" xr:uid="{00000000-0005-0000-0000-000008000000}"/>
    <cellStyle name="Normal" xfId="0" builtinId="0"/>
    <cellStyle name="Normal 2" xfId="17" xr:uid="{00000000-0005-0000-0000-00000A000000}"/>
    <cellStyle name="Normal 2 2" xfId="18" xr:uid="{00000000-0005-0000-0000-00000B000000}"/>
    <cellStyle name="Normal 2 2 2" xfId="39" xr:uid="{00000000-0005-0000-0000-00000C000000}"/>
    <cellStyle name="Normal 2 3" xfId="35" xr:uid="{00000000-0005-0000-0000-00000D000000}"/>
    <cellStyle name="Normal 2 4" xfId="40" xr:uid="{00000000-0005-0000-0000-00000E000000}"/>
    <cellStyle name="Normal 2 6" xfId="19" xr:uid="{00000000-0005-0000-0000-00000F000000}"/>
    <cellStyle name="Normal 2 6 2" xfId="20" xr:uid="{00000000-0005-0000-0000-000010000000}"/>
    <cellStyle name="Normal 2 6 2 2" xfId="44" xr:uid="{00000000-0005-0000-0000-000011000000}"/>
    <cellStyle name="Normal 2 6 3" xfId="21" xr:uid="{00000000-0005-0000-0000-000012000000}"/>
    <cellStyle name="Normal 2 6 3 2" xfId="45" xr:uid="{00000000-0005-0000-0000-000013000000}"/>
    <cellStyle name="Normal 2 6 4" xfId="43" xr:uid="{00000000-0005-0000-0000-000014000000}"/>
    <cellStyle name="Normal 3" xfId="22" xr:uid="{00000000-0005-0000-0000-000015000000}"/>
    <cellStyle name="Normal 4" xfId="10" xr:uid="{00000000-0005-0000-0000-000016000000}"/>
    <cellStyle name="Normal 4 2" xfId="37" xr:uid="{00000000-0005-0000-0000-000017000000}"/>
    <cellStyle name="Normal 5" xfId="23" xr:uid="{00000000-0005-0000-0000-000018000000}"/>
    <cellStyle name="Normal 5 2" xfId="46" xr:uid="{00000000-0005-0000-0000-000019000000}"/>
    <cellStyle name="Normal 6" xfId="36" xr:uid="{00000000-0005-0000-0000-00001A000000}"/>
    <cellStyle name="Normal 7" xfId="38" xr:uid="{00000000-0005-0000-0000-00001B000000}"/>
    <cellStyle name="Normal 7 2" xfId="47" xr:uid="{00000000-0005-0000-0000-00001C000000}"/>
    <cellStyle name="Table header 1" xfId="4" xr:uid="{00000000-0005-0000-0000-00001D000000}"/>
    <cellStyle name="Table header 1 2" xfId="31" xr:uid="{00000000-0005-0000-0000-00001E000000}"/>
    <cellStyle name="Table header 1 3" xfId="41" xr:uid="{00000000-0005-0000-0000-00001F000000}"/>
    <cellStyle name="Table header 2" xfId="24" xr:uid="{00000000-0005-0000-0000-000020000000}"/>
    <cellStyle name="Table header 2 2" xfId="33" xr:uid="{00000000-0005-0000-0000-000021000000}"/>
    <cellStyle name="Table header 3" xfId="6" xr:uid="{00000000-0005-0000-0000-000022000000}"/>
    <cellStyle name="Table header 3 2" xfId="34" xr:uid="{00000000-0005-0000-0000-000023000000}"/>
    <cellStyle name="Table Normal" xfId="9" xr:uid="{00000000-0005-0000-0000-000024000000}"/>
    <cellStyle name="Table note source line" xfId="2" xr:uid="{00000000-0005-0000-0000-000025000000}"/>
    <cellStyle name="Table text bold dark fill" xfId="25" xr:uid="{00000000-0005-0000-0000-000026000000}"/>
    <cellStyle name="Table text bold light fill" xfId="26" xr:uid="{00000000-0005-0000-0000-000027000000}"/>
    <cellStyle name="Table text bold white fill" xfId="27" xr:uid="{00000000-0005-0000-0000-000028000000}"/>
    <cellStyle name="Table text dark fill" xfId="5" xr:uid="{00000000-0005-0000-0000-000029000000}"/>
    <cellStyle name="Table text light fill" xfId="28" xr:uid="{00000000-0005-0000-0000-00002A000000}"/>
    <cellStyle name="Table text light fill 2" xfId="8" xr:uid="{00000000-0005-0000-0000-00002B000000}"/>
    <cellStyle name="Table text white fill" xfId="7" xr:uid="{00000000-0005-0000-0000-00002C000000}"/>
    <cellStyle name="Table title" xfId="29" xr:uid="{00000000-0005-0000-0000-00002D000000}"/>
    <cellStyle name="Table title 2" xfId="32" xr:uid="{00000000-0005-0000-0000-00002E000000}"/>
    <cellStyle name="Title 2" xfId="30" xr:uid="{00000000-0005-0000-0000-00002F000000}"/>
  </cellStyles>
  <dxfs count="0"/>
  <tableStyles count="0" defaultTableStyle="TableStyleMedium2" defaultPivotStyle="PivotStyleLight16"/>
  <colors>
    <mruColors>
      <color rgb="FF5CA1BE"/>
      <color rgb="FFD9D9D9"/>
      <color rgb="FFECECED"/>
      <color rgb="FF1F497D"/>
      <color rgb="FFCBD0D2"/>
      <color rgb="FF40434B"/>
      <color rgb="FF0034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71965</xdr:colOff>
      <xdr:row>1</xdr:row>
      <xdr:rowOff>28575</xdr:rowOff>
    </xdr:from>
    <xdr:to>
      <xdr:col>2</xdr:col>
      <xdr:colOff>1110063</xdr:colOff>
      <xdr:row>1</xdr:row>
      <xdr:rowOff>581024</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965" y="222603"/>
          <a:ext cx="4460042" cy="552449"/>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37"/>
  <sheetViews>
    <sheetView showGridLines="0" tabSelected="1" zoomScaleNormal="100" workbookViewId="0">
      <selection activeCell="A4" sqref="A4:I4"/>
    </sheetView>
  </sheetViews>
  <sheetFormatPr baseColWidth="10" defaultColWidth="9.1640625" defaultRowHeight="14"/>
  <cols>
    <col min="1" max="9" width="23.5" style="3" customWidth="1"/>
    <col min="10" max="16384" width="9.1640625" style="3"/>
  </cols>
  <sheetData>
    <row r="1" spans="1:9" ht="17">
      <c r="A1" s="2"/>
      <c r="B1" s="2"/>
      <c r="C1" s="2"/>
      <c r="D1" s="2"/>
      <c r="E1" s="2"/>
      <c r="F1" s="2"/>
      <c r="G1" s="2"/>
      <c r="H1" s="2"/>
      <c r="I1" s="2"/>
    </row>
    <row r="2" spans="1:9" ht="48" customHeight="1">
      <c r="A2" s="2"/>
      <c r="B2" s="2"/>
      <c r="C2" s="2"/>
      <c r="D2" s="2"/>
      <c r="E2" s="2"/>
      <c r="F2" s="2"/>
      <c r="G2" s="2"/>
      <c r="H2" s="2"/>
      <c r="I2" s="2"/>
    </row>
    <row r="3" spans="1:9" ht="17.25" customHeight="1">
      <c r="A3" s="2"/>
      <c r="B3" s="2"/>
      <c r="C3" s="2"/>
      <c r="D3" s="2"/>
      <c r="E3" s="2"/>
      <c r="F3" s="2"/>
      <c r="G3" s="2"/>
      <c r="H3" s="2"/>
      <c r="I3" s="2"/>
    </row>
    <row r="4" spans="1:9" ht="26">
      <c r="A4" s="138" t="s">
        <v>1780</v>
      </c>
      <c r="B4" s="139"/>
      <c r="C4" s="139"/>
      <c r="D4" s="139"/>
      <c r="E4" s="139"/>
      <c r="F4" s="139"/>
      <c r="G4" s="139"/>
      <c r="H4" s="139"/>
      <c r="I4" s="140"/>
    </row>
    <row r="5" spans="1:9" ht="123.75" customHeight="1">
      <c r="A5" s="141" t="s">
        <v>1635</v>
      </c>
      <c r="B5" s="141"/>
      <c r="C5" s="141"/>
      <c r="D5" s="141"/>
      <c r="E5" s="141"/>
      <c r="F5" s="141"/>
      <c r="G5" s="141"/>
      <c r="H5" s="141"/>
      <c r="I5" s="141"/>
    </row>
    <row r="6" spans="1:9" ht="23">
      <c r="A6" s="142" t="s">
        <v>57</v>
      </c>
      <c r="B6" s="143"/>
      <c r="C6" s="143"/>
      <c r="D6" s="143"/>
      <c r="E6" s="143"/>
      <c r="F6" s="143"/>
      <c r="G6" s="143"/>
      <c r="H6" s="143"/>
      <c r="I6" s="144"/>
    </row>
    <row r="7" spans="1:9" ht="131.25" customHeight="1">
      <c r="A7" s="141" t="s">
        <v>1516</v>
      </c>
      <c r="B7" s="141"/>
      <c r="C7" s="141"/>
      <c r="D7" s="141"/>
      <c r="E7" s="141"/>
      <c r="F7" s="141"/>
      <c r="G7" s="141"/>
      <c r="H7" s="141"/>
      <c r="I7" s="141"/>
    </row>
    <row r="8" spans="1:9" ht="23">
      <c r="A8" s="142" t="s">
        <v>1405</v>
      </c>
      <c r="B8" s="143"/>
      <c r="C8" s="143"/>
      <c r="D8" s="143"/>
      <c r="E8" s="143"/>
      <c r="F8" s="143"/>
      <c r="G8" s="143"/>
      <c r="H8" s="143"/>
      <c r="I8" s="144"/>
    </row>
    <row r="9" spans="1:9">
      <c r="A9" s="141" t="s">
        <v>103</v>
      </c>
      <c r="B9" s="141"/>
      <c r="C9" s="141"/>
      <c r="D9" s="141"/>
      <c r="E9" s="141"/>
      <c r="F9" s="141"/>
      <c r="G9" s="141"/>
      <c r="H9" s="141"/>
      <c r="I9" s="141"/>
    </row>
    <row r="10" spans="1:9" s="10" customFormat="1">
      <c r="A10" s="145" t="s">
        <v>1406</v>
      </c>
      <c r="B10" s="145"/>
      <c r="C10" s="145"/>
      <c r="D10" s="145"/>
      <c r="E10" s="145"/>
      <c r="F10" s="145"/>
      <c r="G10" s="145"/>
      <c r="H10" s="145"/>
      <c r="I10" s="145"/>
    </row>
    <row r="11" spans="1:9" s="10" customFormat="1" ht="42.5" customHeight="1">
      <c r="A11" s="146" t="s">
        <v>1518</v>
      </c>
      <c r="B11" s="145"/>
      <c r="C11" s="145"/>
      <c r="D11" s="145"/>
      <c r="E11" s="145"/>
      <c r="F11" s="145"/>
      <c r="G11" s="145"/>
      <c r="H11" s="145"/>
      <c r="I11" s="145"/>
    </row>
    <row r="12" spans="1:9" s="10" customFormat="1">
      <c r="A12" s="145" t="s">
        <v>1408</v>
      </c>
      <c r="B12" s="145"/>
      <c r="C12" s="145"/>
      <c r="D12" s="145"/>
      <c r="E12" s="145"/>
      <c r="F12" s="145"/>
      <c r="G12" s="145"/>
      <c r="H12" s="145"/>
      <c r="I12" s="145"/>
    </row>
    <row r="13" spans="1:9" s="10" customFormat="1">
      <c r="A13" s="145" t="s">
        <v>1407</v>
      </c>
      <c r="B13" s="145"/>
      <c r="C13" s="145"/>
      <c r="D13" s="145"/>
      <c r="E13" s="145"/>
      <c r="F13" s="145"/>
      <c r="G13" s="145"/>
      <c r="H13" s="145"/>
      <c r="I13" s="145"/>
    </row>
    <row r="14" spans="1:9" s="10" customFormat="1">
      <c r="A14" s="146" t="s">
        <v>1519</v>
      </c>
      <c r="B14" s="145"/>
      <c r="C14" s="145"/>
      <c r="D14" s="145"/>
      <c r="E14" s="145"/>
      <c r="F14" s="145"/>
      <c r="G14" s="145"/>
      <c r="H14" s="145"/>
      <c r="I14" s="145"/>
    </row>
    <row r="15" spans="1:9" ht="32.25" customHeight="1">
      <c r="A15" s="137" t="s">
        <v>1524</v>
      </c>
      <c r="B15" s="137"/>
      <c r="C15" s="137"/>
      <c r="D15" s="137"/>
      <c r="E15" s="137"/>
      <c r="F15" s="137"/>
      <c r="G15" s="137"/>
      <c r="H15" s="137"/>
      <c r="I15" s="137"/>
    </row>
    <row r="16" spans="1:9" s="10" customFormat="1" ht="28.25" customHeight="1">
      <c r="A16" s="137" t="s">
        <v>1520</v>
      </c>
      <c r="B16" s="137"/>
      <c r="C16" s="137"/>
      <c r="D16" s="137"/>
      <c r="E16" s="137"/>
      <c r="F16" s="137"/>
      <c r="G16" s="137"/>
      <c r="H16" s="137"/>
      <c r="I16" s="137"/>
    </row>
    <row r="17" spans="1:9" ht="28.5" customHeight="1">
      <c r="A17" s="137" t="s">
        <v>1521</v>
      </c>
      <c r="B17" s="137"/>
      <c r="C17" s="137"/>
      <c r="D17" s="137"/>
      <c r="E17" s="137"/>
      <c r="F17" s="137"/>
      <c r="G17" s="137"/>
      <c r="H17" s="137"/>
      <c r="I17" s="137"/>
    </row>
    <row r="18" spans="1:9" ht="23">
      <c r="A18" s="142" t="s">
        <v>84</v>
      </c>
      <c r="B18" s="143"/>
      <c r="C18" s="143"/>
      <c r="D18" s="143"/>
      <c r="E18" s="143"/>
      <c r="F18" s="143"/>
      <c r="G18" s="143"/>
      <c r="H18" s="143"/>
      <c r="I18" s="144"/>
    </row>
    <row r="19" spans="1:9">
      <c r="A19" s="147" t="s">
        <v>85</v>
      </c>
      <c r="B19" s="148"/>
      <c r="C19" s="148"/>
      <c r="D19" s="148"/>
      <c r="E19" s="148"/>
      <c r="F19" s="148"/>
      <c r="G19" s="148"/>
      <c r="H19" s="148"/>
      <c r="I19" s="149"/>
    </row>
    <row r="20" spans="1:9">
      <c r="A20" s="147" t="s">
        <v>86</v>
      </c>
      <c r="B20" s="148"/>
      <c r="C20" s="148"/>
      <c r="D20" s="148"/>
      <c r="E20" s="148"/>
      <c r="F20" s="148"/>
      <c r="G20" s="148"/>
      <c r="H20" s="148"/>
      <c r="I20" s="149"/>
    </row>
    <row r="21" spans="1:9">
      <c r="A21" s="147" t="s">
        <v>87</v>
      </c>
      <c r="B21" s="148"/>
      <c r="C21" s="148"/>
      <c r="D21" s="148"/>
      <c r="E21" s="148"/>
      <c r="F21" s="148"/>
      <c r="G21" s="148"/>
      <c r="H21" s="148"/>
      <c r="I21" s="149"/>
    </row>
    <row r="22" spans="1:9">
      <c r="A22" s="147" t="s">
        <v>88</v>
      </c>
      <c r="B22" s="148"/>
      <c r="C22" s="148"/>
      <c r="D22" s="148"/>
      <c r="E22" s="148"/>
      <c r="F22" s="148"/>
      <c r="G22" s="148"/>
      <c r="H22" s="148"/>
      <c r="I22" s="149"/>
    </row>
    <row r="23" spans="1:9">
      <c r="A23" s="147" t="s">
        <v>89</v>
      </c>
      <c r="B23" s="148"/>
      <c r="C23" s="148"/>
      <c r="D23" s="148"/>
      <c r="E23" s="148"/>
      <c r="F23" s="148"/>
      <c r="G23" s="148"/>
      <c r="H23" s="148"/>
      <c r="I23" s="149"/>
    </row>
    <row r="24" spans="1:9">
      <c r="A24" s="147" t="s">
        <v>90</v>
      </c>
      <c r="B24" s="148"/>
      <c r="C24" s="148"/>
      <c r="D24" s="148"/>
      <c r="E24" s="148"/>
      <c r="F24" s="148"/>
      <c r="G24" s="148"/>
      <c r="H24" s="148"/>
      <c r="I24" s="149"/>
    </row>
    <row r="25" spans="1:9">
      <c r="A25" s="147" t="s">
        <v>128</v>
      </c>
      <c r="B25" s="148"/>
      <c r="C25" s="148"/>
      <c r="D25" s="148"/>
      <c r="E25" s="148"/>
      <c r="F25" s="148"/>
      <c r="G25" s="148"/>
      <c r="H25" s="148"/>
      <c r="I25" s="149"/>
    </row>
    <row r="26" spans="1:9">
      <c r="A26" s="147" t="s">
        <v>127</v>
      </c>
      <c r="B26" s="148"/>
      <c r="C26" s="148"/>
      <c r="D26" s="148"/>
      <c r="E26" s="148"/>
      <c r="F26" s="148"/>
      <c r="G26" s="148"/>
      <c r="H26" s="148"/>
      <c r="I26" s="149"/>
    </row>
    <row r="27" spans="1:9">
      <c r="A27" s="147" t="s">
        <v>129</v>
      </c>
      <c r="B27" s="148"/>
      <c r="C27" s="148"/>
      <c r="D27" s="148"/>
      <c r="E27" s="148"/>
      <c r="F27" s="148"/>
      <c r="G27" s="148"/>
      <c r="H27" s="148"/>
      <c r="I27" s="149"/>
    </row>
    <row r="28" spans="1:9">
      <c r="A28" s="147" t="s">
        <v>91</v>
      </c>
      <c r="B28" s="148"/>
      <c r="C28" s="148"/>
      <c r="D28" s="148"/>
      <c r="E28" s="148"/>
      <c r="F28" s="148"/>
      <c r="G28" s="148"/>
      <c r="H28" s="148"/>
      <c r="I28" s="149"/>
    </row>
    <row r="29" spans="1:9">
      <c r="A29" s="147" t="s">
        <v>93</v>
      </c>
      <c r="B29" s="148"/>
      <c r="C29" s="148"/>
      <c r="D29" s="148"/>
      <c r="E29" s="148"/>
      <c r="F29" s="148"/>
      <c r="G29" s="148"/>
      <c r="H29" s="148"/>
      <c r="I29" s="149"/>
    </row>
    <row r="30" spans="1:9">
      <c r="A30" s="147" t="s">
        <v>92</v>
      </c>
      <c r="B30" s="148"/>
      <c r="C30" s="148"/>
      <c r="D30" s="148"/>
      <c r="E30" s="148"/>
      <c r="F30" s="148"/>
      <c r="G30" s="148"/>
      <c r="H30" s="148"/>
      <c r="I30" s="149"/>
    </row>
    <row r="31" spans="1:9">
      <c r="A31" s="147" t="s">
        <v>94</v>
      </c>
      <c r="B31" s="148"/>
      <c r="C31" s="148"/>
      <c r="D31" s="148"/>
      <c r="E31" s="148"/>
      <c r="F31" s="148"/>
      <c r="G31" s="148"/>
      <c r="H31" s="148"/>
      <c r="I31" s="149"/>
    </row>
    <row r="32" spans="1:9">
      <c r="A32" s="147" t="s">
        <v>95</v>
      </c>
      <c r="B32" s="148"/>
      <c r="C32" s="148"/>
      <c r="D32" s="148"/>
      <c r="E32" s="148"/>
      <c r="F32" s="148"/>
      <c r="G32" s="148"/>
      <c r="H32" s="148"/>
      <c r="I32" s="149"/>
    </row>
    <row r="33" spans="1:9">
      <c r="A33" s="65"/>
      <c r="B33" s="66"/>
      <c r="C33" s="66"/>
      <c r="D33" s="66"/>
      <c r="E33" s="66"/>
      <c r="F33" s="66"/>
      <c r="G33" s="66"/>
      <c r="H33" s="66"/>
      <c r="I33" s="67"/>
    </row>
    <row r="34" spans="1:9">
      <c r="A34" s="131" t="s">
        <v>1512</v>
      </c>
      <c r="B34" s="132"/>
      <c r="C34" s="132"/>
      <c r="D34" s="132"/>
      <c r="E34" s="132"/>
      <c r="F34" s="132"/>
      <c r="G34" s="132"/>
      <c r="H34" s="132"/>
      <c r="I34" s="133"/>
    </row>
    <row r="35" spans="1:9" ht="31.25" customHeight="1">
      <c r="A35" s="134" t="s">
        <v>1515</v>
      </c>
      <c r="B35" s="135"/>
      <c r="C35" s="135"/>
      <c r="D35" s="135"/>
      <c r="E35" s="135"/>
      <c r="F35" s="135"/>
      <c r="G35" s="135"/>
      <c r="H35" s="135"/>
      <c r="I35" s="136"/>
    </row>
    <row r="37" spans="1:9" ht="20">
      <c r="A37" s="89"/>
    </row>
  </sheetData>
  <mergeCells count="31">
    <mergeCell ref="A32:I32"/>
    <mergeCell ref="A31:I31"/>
    <mergeCell ref="A29:I29"/>
    <mergeCell ref="A30:I30"/>
    <mergeCell ref="A28:I28"/>
    <mergeCell ref="A23:I23"/>
    <mergeCell ref="A24:I24"/>
    <mergeCell ref="A25:I25"/>
    <mergeCell ref="A26:I26"/>
    <mergeCell ref="A27:I27"/>
    <mergeCell ref="A18:I18"/>
    <mergeCell ref="A19:I19"/>
    <mergeCell ref="A20:I20"/>
    <mergeCell ref="A21:I21"/>
    <mergeCell ref="A22:I22"/>
    <mergeCell ref="A34:I34"/>
    <mergeCell ref="A35:I35"/>
    <mergeCell ref="A16:I16"/>
    <mergeCell ref="A4:I4"/>
    <mergeCell ref="A5:I5"/>
    <mergeCell ref="A6:I6"/>
    <mergeCell ref="A7:I7"/>
    <mergeCell ref="A8:I8"/>
    <mergeCell ref="A9:I9"/>
    <mergeCell ref="A10:I10"/>
    <mergeCell ref="A12:I12"/>
    <mergeCell ref="A13:I13"/>
    <mergeCell ref="A14:I14"/>
    <mergeCell ref="A11:I11"/>
    <mergeCell ref="A17:I17"/>
    <mergeCell ref="A15:I15"/>
  </mergeCells>
  <pageMargins left="0.7" right="0.7" top="0.75" bottom="0.75" header="0.3" footer="0.3"/>
  <pageSetup scale="54"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K25"/>
  <sheetViews>
    <sheetView showGridLines="0" zoomScaleNormal="100" workbookViewId="0">
      <pane xSplit="1" ySplit="4" topLeftCell="B5" activePane="bottomRight" state="frozen"/>
      <selection activeCell="E29" sqref="E29"/>
      <selection pane="topRight" activeCell="E29" sqref="E29"/>
      <selection pane="bottomLeft" activeCell="E29" sqref="E29"/>
      <selection pane="bottomRight" activeCell="A3" sqref="A3:A4"/>
    </sheetView>
  </sheetViews>
  <sheetFormatPr baseColWidth="10" defaultColWidth="8.83203125" defaultRowHeight="14"/>
  <cols>
    <col min="1" max="1" width="31.5" customWidth="1"/>
    <col min="2" max="2" width="31.1640625" customWidth="1"/>
    <col min="3" max="3" width="47.1640625" customWidth="1"/>
    <col min="4" max="4" width="22.6640625" customWidth="1"/>
    <col min="5" max="5" width="40.5" customWidth="1"/>
    <col min="6" max="6" width="37.1640625" customWidth="1"/>
    <col min="7" max="7" width="28.6640625" customWidth="1"/>
    <col min="8" max="8" width="39.1640625" customWidth="1"/>
    <col min="9" max="9" width="46.6640625" customWidth="1"/>
    <col min="10" max="10" width="111" customWidth="1"/>
    <col min="11" max="11" width="64.1640625" customWidth="1"/>
  </cols>
  <sheetData>
    <row r="1" spans="1:11" ht="26">
      <c r="A1" s="174" t="s">
        <v>860</v>
      </c>
      <c r="B1" s="174"/>
      <c r="C1" s="174"/>
      <c r="D1" s="174"/>
      <c r="E1" s="174"/>
      <c r="F1" s="174"/>
      <c r="G1" s="174"/>
      <c r="H1" s="174"/>
      <c r="I1" s="174"/>
      <c r="J1" s="174"/>
      <c r="K1" s="174"/>
    </row>
    <row r="2" spans="1:11" ht="15">
      <c r="A2" s="43" t="s">
        <v>59</v>
      </c>
      <c r="B2" s="25"/>
      <c r="C2" s="25"/>
      <c r="D2" s="25"/>
      <c r="E2" s="25"/>
      <c r="F2" s="25"/>
      <c r="G2" s="25"/>
      <c r="H2" s="25"/>
      <c r="I2" s="25"/>
      <c r="J2" s="25"/>
      <c r="K2" s="25"/>
    </row>
    <row r="3" spans="1:11" ht="17">
      <c r="A3" s="173" t="s">
        <v>58</v>
      </c>
      <c r="B3" s="175" t="s">
        <v>769</v>
      </c>
      <c r="C3" s="176"/>
      <c r="D3" s="176"/>
      <c r="E3" s="176"/>
      <c r="F3" s="176"/>
      <c r="G3" s="176"/>
      <c r="H3" s="176"/>
      <c r="I3" s="176"/>
      <c r="J3" s="176"/>
      <c r="K3" s="177"/>
    </row>
    <row r="4" spans="1:11" ht="54">
      <c r="A4" s="173"/>
      <c r="B4" s="22" t="s">
        <v>237</v>
      </c>
      <c r="C4" s="22" t="s">
        <v>1234</v>
      </c>
      <c r="D4" s="22" t="s">
        <v>245</v>
      </c>
      <c r="E4" s="22" t="s">
        <v>246</v>
      </c>
      <c r="F4" s="22" t="s">
        <v>249</v>
      </c>
      <c r="G4" s="22" t="s">
        <v>1235</v>
      </c>
      <c r="H4" s="22" t="s">
        <v>252</v>
      </c>
      <c r="I4" s="22" t="s">
        <v>255</v>
      </c>
      <c r="J4" s="22" t="s">
        <v>258</v>
      </c>
      <c r="K4" s="22" t="s">
        <v>1463</v>
      </c>
    </row>
    <row r="5" spans="1:11" ht="15">
      <c r="A5" s="27" t="s">
        <v>80</v>
      </c>
      <c r="B5" s="29" t="s">
        <v>104</v>
      </c>
      <c r="C5" s="28" t="s">
        <v>81</v>
      </c>
      <c r="D5" s="28" t="s">
        <v>81</v>
      </c>
      <c r="E5" s="28" t="s">
        <v>81</v>
      </c>
      <c r="F5" s="29" t="s">
        <v>104</v>
      </c>
      <c r="G5" s="29" t="s">
        <v>104</v>
      </c>
      <c r="H5" s="29" t="s">
        <v>104</v>
      </c>
      <c r="I5" s="29" t="s">
        <v>104</v>
      </c>
      <c r="J5" s="29" t="s">
        <v>104</v>
      </c>
      <c r="K5" s="29" t="s">
        <v>104</v>
      </c>
    </row>
    <row r="6" spans="1:11" ht="15">
      <c r="A6" s="32" t="s">
        <v>65</v>
      </c>
      <c r="B6" s="33">
        <v>42736</v>
      </c>
      <c r="C6" s="33" t="s">
        <v>239</v>
      </c>
      <c r="D6" s="33" t="s">
        <v>242</v>
      </c>
      <c r="E6" s="33">
        <v>42461</v>
      </c>
      <c r="F6" s="33">
        <v>43132</v>
      </c>
      <c r="G6" s="33">
        <v>43101</v>
      </c>
      <c r="H6" s="33">
        <v>43374</v>
      </c>
      <c r="I6" s="33">
        <v>42826</v>
      </c>
      <c r="J6" s="33" t="s">
        <v>259</v>
      </c>
      <c r="K6" s="33" t="s">
        <v>1262</v>
      </c>
    </row>
    <row r="7" spans="1:11" ht="15">
      <c r="A7" s="27" t="s">
        <v>67</v>
      </c>
      <c r="B7" s="28" t="s">
        <v>774</v>
      </c>
      <c r="C7" s="28" t="s">
        <v>774</v>
      </c>
      <c r="D7" s="28" t="s">
        <v>774</v>
      </c>
      <c r="E7" s="28" t="s">
        <v>774</v>
      </c>
      <c r="F7" s="28" t="s">
        <v>774</v>
      </c>
      <c r="G7" s="28" t="s">
        <v>774</v>
      </c>
      <c r="H7" s="28" t="s">
        <v>774</v>
      </c>
      <c r="I7" s="28" t="s">
        <v>774</v>
      </c>
      <c r="J7" s="28" t="s">
        <v>774</v>
      </c>
      <c r="K7" s="28" t="s">
        <v>774</v>
      </c>
    </row>
    <row r="8" spans="1:11" ht="30">
      <c r="A8" s="32" t="s">
        <v>61</v>
      </c>
      <c r="B8" s="34" t="s">
        <v>204</v>
      </c>
      <c r="C8" s="34" t="s">
        <v>140</v>
      </c>
      <c r="D8" s="34" t="s">
        <v>187</v>
      </c>
      <c r="E8" s="34" t="s">
        <v>194</v>
      </c>
      <c r="F8" s="34" t="s">
        <v>194</v>
      </c>
      <c r="G8" s="34" t="s">
        <v>154</v>
      </c>
      <c r="H8" s="34" t="s">
        <v>194</v>
      </c>
      <c r="I8" s="34" t="s">
        <v>236</v>
      </c>
      <c r="J8" s="34" t="s">
        <v>204</v>
      </c>
      <c r="K8" s="34" t="s">
        <v>140</v>
      </c>
    </row>
    <row r="9" spans="1:11" ht="15">
      <c r="A9" s="27" t="s">
        <v>1517</v>
      </c>
      <c r="B9" s="41">
        <v>454</v>
      </c>
      <c r="C9" s="41">
        <v>1098</v>
      </c>
      <c r="D9" s="41">
        <v>15549</v>
      </c>
      <c r="E9" s="41">
        <v>1350</v>
      </c>
      <c r="F9" s="41">
        <v>4500</v>
      </c>
      <c r="G9" s="41">
        <v>138</v>
      </c>
      <c r="H9" s="41">
        <v>5600</v>
      </c>
      <c r="I9" s="41">
        <v>738</v>
      </c>
      <c r="J9" s="41">
        <v>105</v>
      </c>
      <c r="K9" s="41">
        <v>325</v>
      </c>
    </row>
    <row r="10" spans="1:11" ht="15">
      <c r="A10" s="32" t="s">
        <v>102</v>
      </c>
      <c r="B10" s="62" t="s">
        <v>1325</v>
      </c>
      <c r="C10" s="62" t="s">
        <v>63</v>
      </c>
      <c r="D10" s="60" t="s">
        <v>1325</v>
      </c>
      <c r="E10" s="60" t="s">
        <v>1326</v>
      </c>
      <c r="F10" s="60" t="s">
        <v>1326</v>
      </c>
      <c r="G10" s="60" t="s">
        <v>63</v>
      </c>
      <c r="H10" s="60" t="s">
        <v>1326</v>
      </c>
      <c r="I10" s="60" t="s">
        <v>63</v>
      </c>
      <c r="J10" s="60" t="s">
        <v>1326</v>
      </c>
      <c r="K10" s="60" t="s">
        <v>63</v>
      </c>
    </row>
    <row r="11" spans="1:11" s="44" customFormat="1" ht="398">
      <c r="A11" s="27" t="s">
        <v>101</v>
      </c>
      <c r="B11" s="71" t="s">
        <v>238</v>
      </c>
      <c r="C11" s="31" t="s">
        <v>241</v>
      </c>
      <c r="D11" s="31" t="s">
        <v>244</v>
      </c>
      <c r="E11" s="31" t="s">
        <v>248</v>
      </c>
      <c r="F11" s="31" t="s">
        <v>251</v>
      </c>
      <c r="G11" s="31" t="s">
        <v>1236</v>
      </c>
      <c r="H11" s="31" t="s">
        <v>254</v>
      </c>
      <c r="I11" s="31" t="s">
        <v>257</v>
      </c>
      <c r="J11" s="31" t="s">
        <v>261</v>
      </c>
      <c r="K11" s="31" t="s">
        <v>1465</v>
      </c>
    </row>
    <row r="12" spans="1:11" ht="45">
      <c r="A12" s="32" t="s">
        <v>68</v>
      </c>
      <c r="B12" s="34" t="s">
        <v>168</v>
      </c>
      <c r="C12" s="34" t="s">
        <v>133</v>
      </c>
      <c r="D12" s="34" t="s">
        <v>133</v>
      </c>
      <c r="E12" s="34" t="s">
        <v>82</v>
      </c>
      <c r="F12" s="34" t="s">
        <v>82</v>
      </c>
      <c r="G12" s="34" t="s">
        <v>82</v>
      </c>
      <c r="H12" s="34" t="s">
        <v>82</v>
      </c>
      <c r="I12" s="34" t="s">
        <v>133</v>
      </c>
      <c r="J12" s="34" t="s">
        <v>168</v>
      </c>
      <c r="K12" s="34" t="s">
        <v>168</v>
      </c>
    </row>
    <row r="13" spans="1:11" ht="15">
      <c r="A13" s="27" t="s">
        <v>69</v>
      </c>
      <c r="B13" s="28" t="s">
        <v>64</v>
      </c>
      <c r="C13" s="28" t="s">
        <v>3</v>
      </c>
      <c r="D13" s="28" t="s">
        <v>3</v>
      </c>
      <c r="E13" s="28" t="s">
        <v>3</v>
      </c>
      <c r="F13" s="28" t="s">
        <v>3</v>
      </c>
      <c r="G13" s="28" t="s">
        <v>3</v>
      </c>
      <c r="H13" s="28" t="s">
        <v>3</v>
      </c>
      <c r="I13" s="28" t="s">
        <v>3</v>
      </c>
      <c r="J13" s="28" t="s">
        <v>3</v>
      </c>
      <c r="K13" s="28" t="s">
        <v>64</v>
      </c>
    </row>
    <row r="14" spans="1:11" ht="15">
      <c r="A14" s="32" t="s">
        <v>100</v>
      </c>
      <c r="B14" s="34" t="s">
        <v>64</v>
      </c>
      <c r="C14" s="34" t="s">
        <v>64</v>
      </c>
      <c r="D14" s="34" t="s">
        <v>64</v>
      </c>
      <c r="E14" s="34" t="s">
        <v>64</v>
      </c>
      <c r="F14" s="34" t="s">
        <v>64</v>
      </c>
      <c r="G14" s="34" t="s">
        <v>64</v>
      </c>
      <c r="H14" s="34" t="s">
        <v>64</v>
      </c>
      <c r="I14" s="34" t="s">
        <v>64</v>
      </c>
      <c r="J14" s="34" t="s">
        <v>64</v>
      </c>
      <c r="K14" s="34" t="s">
        <v>64</v>
      </c>
    </row>
    <row r="15" spans="1:11" ht="15">
      <c r="A15" s="27" t="s">
        <v>72</v>
      </c>
      <c r="B15" s="41" t="s">
        <v>73</v>
      </c>
      <c r="C15" s="41" t="s">
        <v>73</v>
      </c>
      <c r="D15" s="41" t="s">
        <v>73</v>
      </c>
      <c r="E15" s="41" t="s">
        <v>73</v>
      </c>
      <c r="F15" s="41" t="s">
        <v>73</v>
      </c>
      <c r="G15" s="41" t="s">
        <v>73</v>
      </c>
      <c r="H15" s="41" t="s">
        <v>73</v>
      </c>
      <c r="I15" s="41" t="s">
        <v>73</v>
      </c>
      <c r="J15" s="41" t="s">
        <v>73</v>
      </c>
      <c r="K15" s="41" t="s">
        <v>73</v>
      </c>
    </row>
    <row r="16" spans="1:11" ht="120">
      <c r="A16" s="32" t="s">
        <v>99</v>
      </c>
      <c r="B16" s="34" t="s">
        <v>64</v>
      </c>
      <c r="C16" s="34" t="s">
        <v>240</v>
      </c>
      <c r="D16" s="34" t="s">
        <v>243</v>
      </c>
      <c r="E16" s="34" t="s">
        <v>247</v>
      </c>
      <c r="F16" s="34" t="s">
        <v>250</v>
      </c>
      <c r="G16" s="34" t="s">
        <v>1237</v>
      </c>
      <c r="H16" s="34" t="s">
        <v>253</v>
      </c>
      <c r="I16" s="34" t="s">
        <v>256</v>
      </c>
      <c r="J16" s="34" t="s">
        <v>260</v>
      </c>
      <c r="K16" s="34" t="s">
        <v>1464</v>
      </c>
    </row>
    <row r="17" spans="1:11" ht="30">
      <c r="A17" s="27" t="s">
        <v>70</v>
      </c>
      <c r="B17" s="28" t="s">
        <v>64</v>
      </c>
      <c r="C17" s="28" t="s">
        <v>64</v>
      </c>
      <c r="D17" s="28" t="s">
        <v>64</v>
      </c>
      <c r="E17" s="28" t="s">
        <v>64</v>
      </c>
      <c r="F17" s="28" t="s">
        <v>64</v>
      </c>
      <c r="G17" s="28" t="s">
        <v>3</v>
      </c>
      <c r="H17" s="28" t="s">
        <v>3</v>
      </c>
      <c r="I17" s="28" t="s">
        <v>3</v>
      </c>
      <c r="J17" s="28" t="s">
        <v>64</v>
      </c>
      <c r="K17" s="28" t="s">
        <v>3</v>
      </c>
    </row>
    <row r="18" spans="1:11" ht="15">
      <c r="A18" s="32" t="s">
        <v>71</v>
      </c>
      <c r="B18" s="34" t="s">
        <v>64</v>
      </c>
      <c r="C18" s="34" t="s">
        <v>64</v>
      </c>
      <c r="D18" s="34" t="s">
        <v>64</v>
      </c>
      <c r="E18" s="34" t="s">
        <v>64</v>
      </c>
      <c r="F18" s="34" t="s">
        <v>64</v>
      </c>
      <c r="G18" s="34" t="s">
        <v>64</v>
      </c>
      <c r="H18" s="34" t="s">
        <v>64</v>
      </c>
      <c r="I18" s="34" t="s">
        <v>64</v>
      </c>
      <c r="J18" s="34" t="s">
        <v>64</v>
      </c>
      <c r="K18" s="34" t="s">
        <v>64</v>
      </c>
    </row>
    <row r="19" spans="1:11" ht="120">
      <c r="A19" s="27" t="s">
        <v>770</v>
      </c>
      <c r="B19" s="28" t="s">
        <v>912</v>
      </c>
      <c r="C19" s="28" t="s">
        <v>835</v>
      </c>
      <c r="D19" s="28" t="s">
        <v>911</v>
      </c>
      <c r="E19" s="28" t="s">
        <v>924</v>
      </c>
      <c r="F19" s="28" t="s">
        <v>913</v>
      </c>
      <c r="G19" s="28" t="s">
        <v>1771</v>
      </c>
      <c r="H19" s="28" t="s">
        <v>914</v>
      </c>
      <c r="I19" s="28" t="s">
        <v>915</v>
      </c>
      <c r="J19" s="28" t="s">
        <v>916</v>
      </c>
      <c r="K19" s="28" t="s">
        <v>813</v>
      </c>
    </row>
    <row r="20" spans="1:11" ht="30">
      <c r="A20" s="32" t="s">
        <v>771</v>
      </c>
      <c r="B20" s="34" t="s">
        <v>2</v>
      </c>
      <c r="C20" s="34" t="s">
        <v>2</v>
      </c>
      <c r="D20" s="34" t="s">
        <v>2</v>
      </c>
      <c r="E20" s="34" t="s">
        <v>2</v>
      </c>
      <c r="F20" s="34" t="s">
        <v>2</v>
      </c>
      <c r="G20" s="34" t="s">
        <v>2</v>
      </c>
      <c r="H20" s="34" t="s">
        <v>2</v>
      </c>
      <c r="I20" s="34" t="s">
        <v>2</v>
      </c>
      <c r="J20" s="34" t="s">
        <v>2</v>
      </c>
      <c r="K20" s="34" t="s">
        <v>2</v>
      </c>
    </row>
    <row r="21" spans="1:11" s="47" customFormat="1" ht="30">
      <c r="A21" s="27" t="s">
        <v>772</v>
      </c>
      <c r="B21" s="28" t="s">
        <v>2</v>
      </c>
      <c r="C21" s="28" t="s">
        <v>837</v>
      </c>
      <c r="D21" s="28" t="s">
        <v>838</v>
      </c>
      <c r="E21" s="28" t="s">
        <v>842</v>
      </c>
      <c r="F21" s="28" t="s">
        <v>837</v>
      </c>
      <c r="G21" s="28" t="s">
        <v>2</v>
      </c>
      <c r="H21" s="28" t="s">
        <v>837</v>
      </c>
      <c r="I21" s="28" t="s">
        <v>2</v>
      </c>
      <c r="J21" s="28" t="s">
        <v>2</v>
      </c>
      <c r="K21" s="28" t="s">
        <v>2</v>
      </c>
    </row>
    <row r="22" spans="1:11" ht="409.6">
      <c r="A22" s="32" t="s">
        <v>773</v>
      </c>
      <c r="B22" s="34" t="s">
        <v>1322</v>
      </c>
      <c r="C22" s="34" t="s">
        <v>1323</v>
      </c>
      <c r="D22" s="34" t="s">
        <v>1642</v>
      </c>
      <c r="E22" s="34" t="s">
        <v>918</v>
      </c>
      <c r="F22" s="34" t="s">
        <v>921</v>
      </c>
      <c r="G22" s="34" t="s">
        <v>1238</v>
      </c>
      <c r="H22" s="34" t="s">
        <v>1324</v>
      </c>
      <c r="I22" s="34" t="s">
        <v>1650</v>
      </c>
      <c r="J22" s="34" t="s">
        <v>1643</v>
      </c>
      <c r="K22" s="34" t="s">
        <v>2</v>
      </c>
    </row>
    <row r="23" spans="1:11" s="47" customFormat="1" ht="15">
      <c r="A23" s="27" t="s">
        <v>0</v>
      </c>
      <c r="B23" s="46">
        <v>43731</v>
      </c>
      <c r="C23" s="46">
        <v>43731</v>
      </c>
      <c r="D23" s="46">
        <v>43731</v>
      </c>
      <c r="E23" s="46">
        <v>43731</v>
      </c>
      <c r="F23" s="46">
        <v>43731</v>
      </c>
      <c r="G23" s="46">
        <v>43731</v>
      </c>
      <c r="H23" s="46">
        <v>43731</v>
      </c>
      <c r="I23" s="46">
        <v>43731</v>
      </c>
      <c r="J23" s="46">
        <v>43731</v>
      </c>
      <c r="K23" s="46">
        <v>43903</v>
      </c>
    </row>
    <row r="24" spans="1:11" ht="84.25" customHeight="1">
      <c r="A24" s="170" t="s">
        <v>1576</v>
      </c>
      <c r="B24" s="171"/>
      <c r="C24" s="171"/>
      <c r="D24" s="171"/>
      <c r="E24" s="171"/>
      <c r="F24" s="170"/>
      <c r="G24" s="170"/>
      <c r="H24" s="170"/>
      <c r="I24" s="170"/>
      <c r="J24" s="170"/>
      <c r="K24" s="170"/>
    </row>
    <row r="25" spans="1:11" ht="291.75" customHeight="1">
      <c r="A25" s="170" t="s">
        <v>1575</v>
      </c>
      <c r="B25" s="170"/>
      <c r="C25" s="170"/>
      <c r="D25" s="170"/>
      <c r="E25" s="170"/>
      <c r="F25" s="170"/>
      <c r="G25" s="170"/>
      <c r="H25" s="170"/>
      <c r="I25" s="170"/>
      <c r="J25" s="170"/>
      <c r="K25" s="170"/>
    </row>
  </sheetData>
  <mergeCells count="5">
    <mergeCell ref="A3:A4"/>
    <mergeCell ref="A24:K24"/>
    <mergeCell ref="A25:K25"/>
    <mergeCell ref="B3:K3"/>
    <mergeCell ref="A1:K1"/>
  </mergeCells>
  <hyperlinks>
    <hyperlink ref="A2" location="Summary!A1" display="Back to summary" xr:uid="{00000000-0004-0000-0800-000000000000}"/>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E25"/>
  <sheetViews>
    <sheetView showGridLines="0" zoomScaleNormal="100" workbookViewId="0">
      <pane ySplit="4" topLeftCell="A5" activePane="bottomLeft" state="frozen"/>
      <selection activeCell="E29" sqref="E29"/>
      <selection pane="bottomLeft" activeCell="A3" sqref="A3:A4"/>
    </sheetView>
  </sheetViews>
  <sheetFormatPr baseColWidth="10" defaultColWidth="8.83203125" defaultRowHeight="14"/>
  <cols>
    <col min="1" max="1" width="33.5" customWidth="1"/>
    <col min="2" max="2" width="76.83203125" customWidth="1"/>
    <col min="3" max="3" width="52.83203125" style="55" customWidth="1"/>
  </cols>
  <sheetData>
    <row r="1" spans="1:3" ht="26">
      <c r="A1" s="174" t="s">
        <v>861</v>
      </c>
      <c r="B1" s="174"/>
      <c r="C1" s="174"/>
    </row>
    <row r="2" spans="1:3" ht="15">
      <c r="A2" s="43" t="s">
        <v>59</v>
      </c>
      <c r="B2" s="25"/>
      <c r="C2" s="56"/>
    </row>
    <row r="3" spans="1:3" ht="17">
      <c r="A3" s="173" t="s">
        <v>58</v>
      </c>
      <c r="B3" s="169" t="s">
        <v>769</v>
      </c>
      <c r="C3" s="169"/>
    </row>
    <row r="4" spans="1:3" ht="18">
      <c r="A4" s="173"/>
      <c r="B4" s="22" t="s">
        <v>191</v>
      </c>
      <c r="C4" s="75" t="s">
        <v>1186</v>
      </c>
    </row>
    <row r="5" spans="1:3" ht="15">
      <c r="A5" s="27" t="s">
        <v>80</v>
      </c>
      <c r="B5" s="28" t="s">
        <v>81</v>
      </c>
      <c r="C5" s="31">
        <v>1115</v>
      </c>
    </row>
    <row r="6" spans="1:3" ht="15">
      <c r="A6" s="32" t="s">
        <v>65</v>
      </c>
      <c r="B6" s="33">
        <v>43647</v>
      </c>
      <c r="C6" s="76">
        <v>43678</v>
      </c>
    </row>
    <row r="7" spans="1:3" ht="15">
      <c r="A7" s="27" t="s">
        <v>67</v>
      </c>
      <c r="B7" s="28" t="s">
        <v>774</v>
      </c>
      <c r="C7" s="31" t="s">
        <v>774</v>
      </c>
    </row>
    <row r="8" spans="1:3" ht="45">
      <c r="A8" s="32" t="s">
        <v>61</v>
      </c>
      <c r="B8" s="34" t="s">
        <v>188</v>
      </c>
      <c r="C8" s="57" t="s">
        <v>235</v>
      </c>
    </row>
    <row r="9" spans="1:3" ht="15">
      <c r="A9" s="27" t="s">
        <v>1517</v>
      </c>
      <c r="B9" s="41">
        <v>2600</v>
      </c>
      <c r="C9" s="77" t="s">
        <v>2</v>
      </c>
    </row>
    <row r="10" spans="1:3" ht="15">
      <c r="A10" s="32" t="s">
        <v>102</v>
      </c>
      <c r="B10" s="35" t="s">
        <v>1326</v>
      </c>
      <c r="C10" s="78" t="s">
        <v>1326</v>
      </c>
    </row>
    <row r="11" spans="1:3" ht="282.25" customHeight="1">
      <c r="A11" s="27" t="s">
        <v>101</v>
      </c>
      <c r="B11" s="28" t="s">
        <v>190</v>
      </c>
      <c r="C11" s="31" t="s">
        <v>1327</v>
      </c>
    </row>
    <row r="12" spans="1:3" ht="30">
      <c r="A12" s="32" t="s">
        <v>68</v>
      </c>
      <c r="B12" s="34" t="s">
        <v>82</v>
      </c>
      <c r="C12" s="57" t="s">
        <v>174</v>
      </c>
    </row>
    <row r="13" spans="1:3" ht="15">
      <c r="A13" s="27" t="s">
        <v>69</v>
      </c>
      <c r="B13" s="28" t="s">
        <v>3</v>
      </c>
      <c r="C13" s="31" t="s">
        <v>3</v>
      </c>
    </row>
    <row r="14" spans="1:3" ht="15">
      <c r="A14" s="32" t="s">
        <v>100</v>
      </c>
      <c r="B14" s="34" t="s">
        <v>64</v>
      </c>
      <c r="C14" s="57" t="s">
        <v>2</v>
      </c>
    </row>
    <row r="15" spans="1:3" ht="15">
      <c r="A15" s="27" t="s">
        <v>72</v>
      </c>
      <c r="B15" s="28" t="s">
        <v>73</v>
      </c>
      <c r="C15" s="77" t="s">
        <v>2</v>
      </c>
    </row>
    <row r="16" spans="1:3" ht="60">
      <c r="A16" s="32" t="s">
        <v>99</v>
      </c>
      <c r="B16" s="36" t="s">
        <v>189</v>
      </c>
      <c r="C16" s="36" t="s">
        <v>2</v>
      </c>
    </row>
    <row r="17" spans="1:5" ht="30">
      <c r="A17" s="27" t="s">
        <v>70</v>
      </c>
      <c r="B17" s="28" t="s">
        <v>64</v>
      </c>
      <c r="C17" s="31" t="s">
        <v>2</v>
      </c>
    </row>
    <row r="18" spans="1:5" ht="15">
      <c r="A18" s="32" t="s">
        <v>71</v>
      </c>
      <c r="B18" s="34" t="s">
        <v>64</v>
      </c>
      <c r="C18" s="57" t="s">
        <v>2</v>
      </c>
    </row>
    <row r="19" spans="1:5" ht="210">
      <c r="A19" s="27" t="s">
        <v>1225</v>
      </c>
      <c r="B19" s="28" t="s">
        <v>1694</v>
      </c>
      <c r="C19" s="31" t="s">
        <v>1644</v>
      </c>
    </row>
    <row r="20" spans="1:5" ht="30">
      <c r="A20" s="32" t="s">
        <v>771</v>
      </c>
      <c r="B20" s="63" t="s">
        <v>839</v>
      </c>
      <c r="C20" s="79" t="s">
        <v>2</v>
      </c>
    </row>
    <row r="21" spans="1:5" s="47" customFormat="1" ht="240">
      <c r="A21" s="27" t="s">
        <v>772</v>
      </c>
      <c r="B21" s="28" t="s">
        <v>2</v>
      </c>
      <c r="C21" s="64" t="s">
        <v>1187</v>
      </c>
    </row>
    <row r="22" spans="1:5" ht="90">
      <c r="A22" s="32" t="s">
        <v>773</v>
      </c>
      <c r="B22" s="63" t="s">
        <v>925</v>
      </c>
      <c r="C22" s="79" t="s">
        <v>2</v>
      </c>
    </row>
    <row r="23" spans="1:5" s="47" customFormat="1" ht="15">
      <c r="A23" s="27" t="s">
        <v>0</v>
      </c>
      <c r="B23" s="46">
        <v>43725</v>
      </c>
      <c r="C23" s="80">
        <v>43763</v>
      </c>
    </row>
    <row r="24" spans="1:5" ht="102" customHeight="1">
      <c r="A24" s="170" t="s">
        <v>1578</v>
      </c>
      <c r="B24" s="171"/>
      <c r="C24" s="171"/>
      <c r="D24" s="126"/>
      <c r="E24" s="126"/>
    </row>
    <row r="25" spans="1:5" ht="97" customHeight="1">
      <c r="A25" s="170" t="s">
        <v>1577</v>
      </c>
      <c r="B25" s="170"/>
      <c r="C25" s="170"/>
    </row>
  </sheetData>
  <mergeCells count="5">
    <mergeCell ref="A3:A4"/>
    <mergeCell ref="B3:C3"/>
    <mergeCell ref="A24:C24"/>
    <mergeCell ref="A25:C25"/>
    <mergeCell ref="A1:C1"/>
  </mergeCells>
  <hyperlinks>
    <hyperlink ref="A2" location="Summary!A1" display="Back to summary" xr:uid="{00000000-0004-0000-0900-000000000000}"/>
  </hyperlink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E33"/>
  <sheetViews>
    <sheetView showGridLines="0" zoomScaleNormal="100" workbookViewId="0">
      <pane xSplit="1" ySplit="4" topLeftCell="B5" activePane="bottomRight" state="frozen"/>
      <selection activeCell="E29" sqref="E29"/>
      <selection pane="topRight" activeCell="E29" sqref="E29"/>
      <selection pane="bottomLeft" activeCell="E29" sqref="E29"/>
      <selection pane="bottomRight" activeCell="A3" sqref="A3:A4"/>
    </sheetView>
  </sheetViews>
  <sheetFormatPr baseColWidth="10" defaultColWidth="8.83203125" defaultRowHeight="14"/>
  <cols>
    <col min="1" max="1" width="31.5" customWidth="1"/>
    <col min="2" max="2" width="156.6640625" bestFit="1" customWidth="1"/>
    <col min="3" max="3" width="45" customWidth="1"/>
  </cols>
  <sheetData>
    <row r="1" spans="1:3" ht="26">
      <c r="A1" s="174" t="s">
        <v>862</v>
      </c>
      <c r="B1" s="174"/>
      <c r="C1" s="174"/>
    </row>
    <row r="2" spans="1:3" ht="15">
      <c r="A2" s="43" t="s">
        <v>59</v>
      </c>
      <c r="B2" s="5"/>
      <c r="C2" s="5"/>
    </row>
    <row r="3" spans="1:3" ht="17">
      <c r="A3" s="178" t="s">
        <v>58</v>
      </c>
      <c r="B3" s="169" t="s">
        <v>769</v>
      </c>
      <c r="C3" s="169"/>
    </row>
    <row r="4" spans="1:3" ht="36">
      <c r="A4" s="178"/>
      <c r="B4" s="81" t="s">
        <v>119</v>
      </c>
      <c r="C4" s="81" t="s">
        <v>122</v>
      </c>
    </row>
    <row r="5" spans="1:3" ht="15">
      <c r="A5" s="27" t="s">
        <v>80</v>
      </c>
      <c r="B5" s="12" t="s">
        <v>81</v>
      </c>
      <c r="C5" s="12" t="s">
        <v>81</v>
      </c>
    </row>
    <row r="6" spans="1:3" ht="15">
      <c r="A6" s="32" t="s">
        <v>65</v>
      </c>
      <c r="B6" s="33">
        <v>43059</v>
      </c>
      <c r="C6" s="33" t="s">
        <v>121</v>
      </c>
    </row>
    <row r="7" spans="1:3" ht="15">
      <c r="A7" s="27" t="s">
        <v>67</v>
      </c>
      <c r="B7" s="12" t="s">
        <v>774</v>
      </c>
      <c r="C7" s="12" t="s">
        <v>774</v>
      </c>
    </row>
    <row r="8" spans="1:3" ht="30">
      <c r="A8" s="32" t="s">
        <v>61</v>
      </c>
      <c r="B8" s="34" t="s">
        <v>194</v>
      </c>
      <c r="C8" s="34" t="s">
        <v>130</v>
      </c>
    </row>
    <row r="9" spans="1:3" ht="15">
      <c r="A9" s="27" t="s">
        <v>1517</v>
      </c>
      <c r="B9" s="13">
        <v>1822</v>
      </c>
      <c r="C9" s="13">
        <v>5160</v>
      </c>
    </row>
    <row r="10" spans="1:3" ht="15">
      <c r="A10" s="32" t="s">
        <v>102</v>
      </c>
      <c r="B10" s="35" t="s">
        <v>1527</v>
      </c>
      <c r="C10" s="35" t="s">
        <v>1326</v>
      </c>
    </row>
    <row r="11" spans="1:3" ht="409.6">
      <c r="A11" s="27" t="s">
        <v>101</v>
      </c>
      <c r="B11" s="12" t="s">
        <v>1564</v>
      </c>
      <c r="C11" s="12" t="s">
        <v>124</v>
      </c>
    </row>
    <row r="12" spans="1:3" ht="15">
      <c r="A12" s="32" t="s">
        <v>68</v>
      </c>
      <c r="B12" s="34" t="s">
        <v>82</v>
      </c>
      <c r="C12" s="34" t="s">
        <v>133</v>
      </c>
    </row>
    <row r="13" spans="1:3" ht="15">
      <c r="A13" s="27" t="s">
        <v>69</v>
      </c>
      <c r="B13" s="12" t="s">
        <v>64</v>
      </c>
      <c r="C13" s="12" t="s">
        <v>3</v>
      </c>
    </row>
    <row r="14" spans="1:3" ht="15">
      <c r="A14" s="32" t="s">
        <v>100</v>
      </c>
      <c r="B14" s="34" t="s">
        <v>64</v>
      </c>
      <c r="C14" s="34" t="s">
        <v>64</v>
      </c>
    </row>
    <row r="15" spans="1:3" ht="15">
      <c r="A15" s="27" t="s">
        <v>72</v>
      </c>
      <c r="B15" s="12" t="s">
        <v>73</v>
      </c>
      <c r="C15" s="12" t="s">
        <v>73</v>
      </c>
    </row>
    <row r="16" spans="1:3" ht="30">
      <c r="A16" s="32" t="s">
        <v>99</v>
      </c>
      <c r="B16" s="36" t="s">
        <v>120</v>
      </c>
      <c r="C16" s="36" t="s">
        <v>123</v>
      </c>
    </row>
    <row r="17" spans="1:5" ht="30">
      <c r="A17" s="27" t="s">
        <v>70</v>
      </c>
      <c r="B17" s="12" t="s">
        <v>64</v>
      </c>
      <c r="C17" s="12" t="s">
        <v>3</v>
      </c>
    </row>
    <row r="18" spans="1:5" ht="15">
      <c r="A18" s="32" t="s">
        <v>71</v>
      </c>
      <c r="B18" s="34" t="s">
        <v>64</v>
      </c>
      <c r="C18" s="34" t="s">
        <v>64</v>
      </c>
    </row>
    <row r="19" spans="1:5" ht="90">
      <c r="A19" s="27" t="s">
        <v>770</v>
      </c>
      <c r="B19" s="12" t="s">
        <v>944</v>
      </c>
      <c r="C19" s="82" t="s">
        <v>926</v>
      </c>
      <c r="D19" s="47"/>
      <c r="E19" s="47"/>
    </row>
    <row r="20" spans="1:5" ht="30">
      <c r="A20" s="32" t="s">
        <v>771</v>
      </c>
      <c r="B20" s="63" t="s">
        <v>943</v>
      </c>
      <c r="C20" s="34" t="s">
        <v>2</v>
      </c>
      <c r="D20" s="47"/>
      <c r="E20" s="47"/>
    </row>
    <row r="21" spans="1:5" s="47" customFormat="1" ht="30">
      <c r="A21" s="27" t="s">
        <v>772</v>
      </c>
      <c r="B21" s="28" t="s">
        <v>2</v>
      </c>
      <c r="C21" s="28" t="s">
        <v>2</v>
      </c>
    </row>
    <row r="22" spans="1:5" ht="255">
      <c r="A22" s="32" t="s">
        <v>773</v>
      </c>
      <c r="B22" s="63" t="s">
        <v>945</v>
      </c>
      <c r="C22" s="34" t="s">
        <v>946</v>
      </c>
      <c r="D22" s="47"/>
      <c r="E22" s="47"/>
    </row>
    <row r="23" spans="1:5" ht="15">
      <c r="A23" s="27" t="s">
        <v>0</v>
      </c>
      <c r="B23" s="83">
        <v>43717</v>
      </c>
      <c r="C23" s="83">
        <v>43717</v>
      </c>
      <c r="D23" s="47"/>
      <c r="E23" s="47"/>
    </row>
    <row r="24" spans="1:5" ht="85" customHeight="1">
      <c r="A24" s="170" t="s">
        <v>1534</v>
      </c>
      <c r="B24" s="171"/>
      <c r="C24" s="171"/>
      <c r="D24" s="128"/>
      <c r="E24" s="128"/>
    </row>
    <row r="25" spans="1:5" ht="116" customHeight="1">
      <c r="A25" s="170" t="s">
        <v>1579</v>
      </c>
      <c r="B25" s="170"/>
      <c r="C25" s="170"/>
      <c r="D25" s="47"/>
      <c r="E25" s="47"/>
    </row>
    <row r="26" spans="1:5">
      <c r="D26" s="47"/>
      <c r="E26" s="47"/>
    </row>
    <row r="27" spans="1:5">
      <c r="D27" s="47"/>
      <c r="E27" s="47"/>
    </row>
    <row r="28" spans="1:5">
      <c r="D28" s="47"/>
      <c r="E28" s="47"/>
    </row>
    <row r="29" spans="1:5">
      <c r="D29" s="47"/>
      <c r="E29" s="47"/>
    </row>
    <row r="30" spans="1:5">
      <c r="D30" s="47"/>
      <c r="E30" s="47"/>
    </row>
    <row r="31" spans="1:5">
      <c r="D31" s="47"/>
      <c r="E31" s="47"/>
    </row>
    <row r="32" spans="1:5">
      <c r="D32" s="47"/>
      <c r="E32" s="47"/>
    </row>
    <row r="33" spans="4:5">
      <c r="D33" s="47"/>
      <c r="E33" s="47"/>
    </row>
  </sheetData>
  <mergeCells count="5">
    <mergeCell ref="A24:C24"/>
    <mergeCell ref="A25:C25"/>
    <mergeCell ref="A1:C1"/>
    <mergeCell ref="A3:A4"/>
    <mergeCell ref="B3:C3"/>
  </mergeCells>
  <hyperlinks>
    <hyperlink ref="A2" location="Summary!A1" display="Back to summary" xr:uid="{00000000-0004-0000-0A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I25"/>
  <sheetViews>
    <sheetView showGridLines="0" zoomScaleNormal="100" workbookViewId="0">
      <pane xSplit="1" ySplit="4" topLeftCell="B5" activePane="bottomRight" state="frozen"/>
      <selection activeCell="A24" sqref="A24:E24"/>
      <selection pane="topRight" activeCell="A24" sqref="A24:E24"/>
      <selection pane="bottomLeft" activeCell="A24" sqref="A24:E24"/>
      <selection pane="bottomRight" activeCell="A3" sqref="A3:A4"/>
    </sheetView>
  </sheetViews>
  <sheetFormatPr baseColWidth="10" defaultColWidth="8.83203125" defaultRowHeight="14"/>
  <cols>
    <col min="1" max="1" width="33" customWidth="1"/>
    <col min="2" max="2" width="59.33203125" customWidth="1"/>
    <col min="3" max="3" width="28.5" customWidth="1"/>
    <col min="4" max="4" width="37.1640625" customWidth="1"/>
    <col min="5" max="5" width="56.33203125" customWidth="1"/>
    <col min="6" max="6" width="37.1640625" customWidth="1"/>
    <col min="7" max="7" width="38.5" customWidth="1"/>
  </cols>
  <sheetData>
    <row r="1" spans="1:7" ht="26">
      <c r="A1" s="174" t="s">
        <v>866</v>
      </c>
      <c r="B1" s="174"/>
      <c r="C1" s="174"/>
      <c r="D1" s="174"/>
      <c r="E1" s="174"/>
      <c r="F1" s="174"/>
      <c r="G1" s="174"/>
    </row>
    <row r="2" spans="1:7" ht="15">
      <c r="A2" s="43" t="s">
        <v>59</v>
      </c>
      <c r="B2" s="25"/>
      <c r="C2" s="25"/>
      <c r="D2" s="25"/>
      <c r="E2" s="25"/>
      <c r="F2" s="25"/>
    </row>
    <row r="3" spans="1:7" ht="17">
      <c r="A3" s="173" t="s">
        <v>58</v>
      </c>
      <c r="B3" s="169" t="s">
        <v>769</v>
      </c>
      <c r="C3" s="169"/>
      <c r="D3" s="169"/>
      <c r="E3" s="169"/>
      <c r="F3" s="169"/>
      <c r="G3" s="169"/>
    </row>
    <row r="4" spans="1:7" ht="18">
      <c r="A4" s="173"/>
      <c r="B4" s="22" t="s">
        <v>201</v>
      </c>
      <c r="C4" s="22" t="s">
        <v>197</v>
      </c>
      <c r="D4" s="22" t="s">
        <v>198</v>
      </c>
      <c r="E4" s="22" t="s">
        <v>199</v>
      </c>
      <c r="F4" s="22" t="s">
        <v>200</v>
      </c>
      <c r="G4" s="22" t="s">
        <v>1239</v>
      </c>
    </row>
    <row r="5" spans="1:7" ht="15">
      <c r="A5" s="27" t="s">
        <v>80</v>
      </c>
      <c r="B5" s="28" t="s">
        <v>81</v>
      </c>
      <c r="C5" s="28" t="s">
        <v>81</v>
      </c>
      <c r="D5" s="28" t="s">
        <v>81</v>
      </c>
      <c r="E5" s="29" t="s">
        <v>104</v>
      </c>
      <c r="F5" s="29" t="s">
        <v>104</v>
      </c>
      <c r="G5" s="29" t="s">
        <v>104</v>
      </c>
    </row>
    <row r="6" spans="1:7" ht="15">
      <c r="A6" s="32" t="s">
        <v>65</v>
      </c>
      <c r="B6" s="33">
        <v>43556</v>
      </c>
      <c r="C6" s="33" t="s">
        <v>202</v>
      </c>
      <c r="D6" s="33" t="s">
        <v>203</v>
      </c>
      <c r="E6" s="33">
        <v>42917</v>
      </c>
      <c r="F6" s="33">
        <v>42917</v>
      </c>
      <c r="G6" s="33" t="s">
        <v>1240</v>
      </c>
    </row>
    <row r="7" spans="1:7" ht="15">
      <c r="A7" s="27" t="s">
        <v>67</v>
      </c>
      <c r="B7" s="28" t="s">
        <v>774</v>
      </c>
      <c r="C7" s="28" t="s">
        <v>774</v>
      </c>
      <c r="D7" s="28" t="s">
        <v>774</v>
      </c>
      <c r="E7" s="28" t="s">
        <v>774</v>
      </c>
      <c r="F7" s="28" t="s">
        <v>774</v>
      </c>
      <c r="G7" s="28" t="s">
        <v>774</v>
      </c>
    </row>
    <row r="8" spans="1:7" ht="75">
      <c r="A8" s="32" t="s">
        <v>61</v>
      </c>
      <c r="B8" s="34" t="s">
        <v>131</v>
      </c>
      <c r="C8" s="34" t="s">
        <v>132</v>
      </c>
      <c r="D8" s="34" t="s">
        <v>132</v>
      </c>
      <c r="E8" s="34" t="s">
        <v>204</v>
      </c>
      <c r="F8" s="34" t="s">
        <v>132</v>
      </c>
      <c r="G8" s="34" t="s">
        <v>1241</v>
      </c>
    </row>
    <row r="9" spans="1:7" ht="15">
      <c r="A9" s="27" t="s">
        <v>1517</v>
      </c>
      <c r="B9" s="41">
        <v>34742</v>
      </c>
      <c r="C9" s="41">
        <v>15</v>
      </c>
      <c r="D9" s="41">
        <v>20</v>
      </c>
      <c r="E9" s="41">
        <v>468</v>
      </c>
      <c r="F9" s="41">
        <v>150</v>
      </c>
      <c r="G9" s="41">
        <v>68709</v>
      </c>
    </row>
    <row r="10" spans="1:7" ht="15">
      <c r="A10" s="32" t="s">
        <v>102</v>
      </c>
      <c r="B10" s="62" t="s">
        <v>1328</v>
      </c>
      <c r="C10" s="60" t="s">
        <v>1326</v>
      </c>
      <c r="D10" s="60" t="s">
        <v>1326</v>
      </c>
      <c r="E10" s="60" t="s">
        <v>776</v>
      </c>
      <c r="F10" s="60" t="s">
        <v>1326</v>
      </c>
      <c r="G10" s="60" t="s">
        <v>1326</v>
      </c>
    </row>
    <row r="11" spans="1:7" ht="409.6">
      <c r="A11" s="27" t="s">
        <v>101</v>
      </c>
      <c r="B11" s="42" t="s">
        <v>210</v>
      </c>
      <c r="C11" s="31" t="s">
        <v>209</v>
      </c>
      <c r="D11" s="31" t="s">
        <v>208</v>
      </c>
      <c r="E11" s="31" t="s">
        <v>206</v>
      </c>
      <c r="F11" s="31" t="s">
        <v>211</v>
      </c>
      <c r="G11" s="71" t="s">
        <v>1242</v>
      </c>
    </row>
    <row r="12" spans="1:7" ht="30">
      <c r="A12" s="32" t="s">
        <v>68</v>
      </c>
      <c r="B12" s="34" t="s">
        <v>82</v>
      </c>
      <c r="C12" s="34" t="s">
        <v>177</v>
      </c>
      <c r="D12" s="34" t="s">
        <v>174</v>
      </c>
      <c r="E12" s="34" t="s">
        <v>133</v>
      </c>
      <c r="F12" s="34" t="s">
        <v>177</v>
      </c>
      <c r="G12" s="34" t="s">
        <v>174</v>
      </c>
    </row>
    <row r="13" spans="1:7" ht="15">
      <c r="A13" s="27" t="s">
        <v>69</v>
      </c>
      <c r="B13" s="28" t="s">
        <v>3</v>
      </c>
      <c r="C13" s="28" t="s">
        <v>64</v>
      </c>
      <c r="D13" s="28" t="s">
        <v>64</v>
      </c>
      <c r="E13" s="28" t="s">
        <v>64</v>
      </c>
      <c r="F13" s="28" t="s">
        <v>64</v>
      </c>
      <c r="G13" s="28" t="s">
        <v>3</v>
      </c>
    </row>
    <row r="14" spans="1:7" ht="15">
      <c r="A14" s="32" t="s">
        <v>100</v>
      </c>
      <c r="B14" s="34" t="s">
        <v>64</v>
      </c>
      <c r="C14" s="34" t="s">
        <v>64</v>
      </c>
      <c r="D14" s="34" t="s">
        <v>64</v>
      </c>
      <c r="E14" s="34" t="s">
        <v>64</v>
      </c>
      <c r="F14" s="34" t="s">
        <v>64</v>
      </c>
      <c r="G14" s="34" t="s">
        <v>64</v>
      </c>
    </row>
    <row r="15" spans="1:7" ht="15">
      <c r="A15" s="27" t="s">
        <v>72</v>
      </c>
      <c r="B15" s="41" t="s">
        <v>73</v>
      </c>
      <c r="C15" s="41" t="s">
        <v>73</v>
      </c>
      <c r="D15" s="41" t="s">
        <v>73</v>
      </c>
      <c r="E15" s="41" t="s">
        <v>73</v>
      </c>
      <c r="F15" s="41" t="s">
        <v>73</v>
      </c>
      <c r="G15" s="41" t="s">
        <v>73</v>
      </c>
    </row>
    <row r="16" spans="1:7" ht="30">
      <c r="A16" s="32" t="s">
        <v>99</v>
      </c>
      <c r="B16" s="36" t="s">
        <v>64</v>
      </c>
      <c r="C16" s="34" t="s">
        <v>64</v>
      </c>
      <c r="D16" s="34" t="s">
        <v>207</v>
      </c>
      <c r="E16" s="34" t="s">
        <v>205</v>
      </c>
      <c r="F16" s="34" t="s">
        <v>64</v>
      </c>
      <c r="G16" s="34" t="s">
        <v>200</v>
      </c>
    </row>
    <row r="17" spans="1:9" ht="30">
      <c r="A17" s="27" t="s">
        <v>70</v>
      </c>
      <c r="B17" s="28" t="s">
        <v>64</v>
      </c>
      <c r="C17" s="28" t="s">
        <v>3</v>
      </c>
      <c r="D17" s="28" t="s">
        <v>3</v>
      </c>
      <c r="E17" s="28" t="s">
        <v>64</v>
      </c>
      <c r="F17" s="28" t="s">
        <v>64</v>
      </c>
      <c r="G17" s="28" t="s">
        <v>3</v>
      </c>
    </row>
    <row r="18" spans="1:9" ht="15">
      <c r="A18" s="32" t="s">
        <v>71</v>
      </c>
      <c r="B18" s="34" t="s">
        <v>64</v>
      </c>
      <c r="C18" s="34" t="s">
        <v>64</v>
      </c>
      <c r="D18" s="34" t="s">
        <v>64</v>
      </c>
      <c r="E18" s="34" t="s">
        <v>3</v>
      </c>
      <c r="F18" s="34" t="s">
        <v>3</v>
      </c>
      <c r="G18" s="34" t="s">
        <v>64</v>
      </c>
    </row>
    <row r="19" spans="1:9" ht="60">
      <c r="A19" s="27" t="s">
        <v>770</v>
      </c>
      <c r="B19" s="82" t="s">
        <v>1329</v>
      </c>
      <c r="C19" s="28" t="s">
        <v>828</v>
      </c>
      <c r="D19" s="28" t="s">
        <v>285</v>
      </c>
      <c r="E19" s="28" t="s">
        <v>808</v>
      </c>
      <c r="F19" s="28" t="s">
        <v>938</v>
      </c>
      <c r="G19" s="28" t="s">
        <v>1243</v>
      </c>
    </row>
    <row r="20" spans="1:9" ht="150">
      <c r="A20" s="32" t="s">
        <v>771</v>
      </c>
      <c r="B20" s="63" t="s">
        <v>1330</v>
      </c>
      <c r="C20" s="34" t="s">
        <v>930</v>
      </c>
      <c r="D20" s="34" t="s">
        <v>2</v>
      </c>
      <c r="E20" s="34" t="s">
        <v>936</v>
      </c>
      <c r="F20" s="34" t="s">
        <v>934</v>
      </c>
      <c r="G20" s="34" t="s">
        <v>1244</v>
      </c>
    </row>
    <row r="21" spans="1:9" s="47" customFormat="1" ht="30">
      <c r="A21" s="27" t="s">
        <v>772</v>
      </c>
      <c r="B21" s="61" t="s">
        <v>2</v>
      </c>
      <c r="C21" s="28" t="s">
        <v>2</v>
      </c>
      <c r="D21" s="28" t="s">
        <v>2</v>
      </c>
      <c r="E21" s="28" t="s">
        <v>2</v>
      </c>
      <c r="F21" s="28" t="s">
        <v>2</v>
      </c>
      <c r="G21" s="28" t="s">
        <v>2</v>
      </c>
    </row>
    <row r="22" spans="1:9" s="47" customFormat="1" ht="180">
      <c r="A22" s="32" t="s">
        <v>773</v>
      </c>
      <c r="B22" s="63" t="s">
        <v>1695</v>
      </c>
      <c r="C22" s="34" t="s">
        <v>935</v>
      </c>
      <c r="D22" s="34" t="s">
        <v>937</v>
      </c>
      <c r="E22" s="34" t="s">
        <v>1331</v>
      </c>
      <c r="F22" s="34" t="s">
        <v>1645</v>
      </c>
      <c r="G22" s="34" t="s">
        <v>1646</v>
      </c>
    </row>
    <row r="23" spans="1:9" s="47" customFormat="1" ht="15">
      <c r="A23" s="27" t="s">
        <v>0</v>
      </c>
      <c r="B23" s="46">
        <v>43726</v>
      </c>
      <c r="C23" s="46">
        <v>43726</v>
      </c>
      <c r="D23" s="46">
        <v>43726</v>
      </c>
      <c r="E23" s="46">
        <v>43726</v>
      </c>
      <c r="F23" s="46">
        <v>43726</v>
      </c>
      <c r="G23" s="46">
        <v>43726</v>
      </c>
    </row>
    <row r="24" spans="1:9" ht="85" customHeight="1">
      <c r="A24" s="171" t="s">
        <v>1535</v>
      </c>
      <c r="B24" s="171"/>
      <c r="C24" s="171"/>
      <c r="D24" s="171"/>
      <c r="E24" s="171"/>
      <c r="F24" s="172"/>
      <c r="G24" s="172"/>
    </row>
    <row r="25" spans="1:9" ht="188.5" customHeight="1">
      <c r="A25" s="170" t="s">
        <v>1580</v>
      </c>
      <c r="B25" s="170"/>
      <c r="C25" s="170"/>
      <c r="D25" s="170"/>
      <c r="E25" s="170"/>
      <c r="F25" s="170"/>
      <c r="G25" s="170"/>
      <c r="I25" s="129" t="s">
        <v>1534</v>
      </c>
    </row>
  </sheetData>
  <mergeCells count="5">
    <mergeCell ref="A3:A4"/>
    <mergeCell ref="B3:G3"/>
    <mergeCell ref="A25:G25"/>
    <mergeCell ref="A24:G24"/>
    <mergeCell ref="A1:G1"/>
  </mergeCells>
  <hyperlinks>
    <hyperlink ref="A2" location="Summary!A1" display="Back to summary" xr:uid="{00000000-0004-0000-0B00-000000000000}"/>
  </hyperlink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E25"/>
  <sheetViews>
    <sheetView showGridLines="0" zoomScaleNormal="100" workbookViewId="0">
      <pane xSplit="1" ySplit="4" topLeftCell="B5" activePane="bottomRight" state="frozen"/>
      <selection activeCell="E29" sqref="E29"/>
      <selection pane="topRight" activeCell="E29" sqref="E29"/>
      <selection pane="bottomLeft" activeCell="E29" sqref="E29"/>
      <selection pane="bottomRight" activeCell="A3" sqref="A3:A4"/>
    </sheetView>
  </sheetViews>
  <sheetFormatPr baseColWidth="10" defaultColWidth="8.83203125" defaultRowHeight="14"/>
  <cols>
    <col min="1" max="1" width="34.1640625" customWidth="1"/>
    <col min="2" max="2" width="113.6640625" customWidth="1"/>
    <col min="3" max="3" width="130.33203125" customWidth="1"/>
    <col min="4" max="4" width="114.1640625" customWidth="1"/>
    <col min="5" max="5" width="51.83203125" customWidth="1"/>
  </cols>
  <sheetData>
    <row r="1" spans="1:5" ht="26">
      <c r="A1" s="174" t="s">
        <v>867</v>
      </c>
      <c r="B1" s="174"/>
      <c r="C1" s="174"/>
      <c r="D1" s="174"/>
      <c r="E1" s="174"/>
    </row>
    <row r="2" spans="1:5" ht="15">
      <c r="A2" s="43" t="s">
        <v>59</v>
      </c>
      <c r="B2" s="25"/>
      <c r="C2" s="25"/>
      <c r="D2" s="25"/>
      <c r="E2" s="25"/>
    </row>
    <row r="3" spans="1:5" ht="17">
      <c r="A3" s="173" t="s">
        <v>58</v>
      </c>
      <c r="B3" s="169" t="s">
        <v>769</v>
      </c>
      <c r="C3" s="169"/>
      <c r="D3" s="169"/>
      <c r="E3" s="169"/>
    </row>
    <row r="4" spans="1:5" ht="18">
      <c r="A4" s="173"/>
      <c r="B4" s="22" t="s">
        <v>262</v>
      </c>
      <c r="C4" s="22" t="s">
        <v>266</v>
      </c>
      <c r="D4" s="22" t="s">
        <v>267</v>
      </c>
      <c r="E4" s="22" t="s">
        <v>271</v>
      </c>
    </row>
    <row r="5" spans="1:5" ht="15">
      <c r="A5" s="27" t="s">
        <v>80</v>
      </c>
      <c r="B5" s="28" t="s">
        <v>81</v>
      </c>
      <c r="C5" s="28" t="s">
        <v>81</v>
      </c>
      <c r="D5" s="28" t="s">
        <v>81</v>
      </c>
      <c r="E5" s="28" t="s">
        <v>81</v>
      </c>
    </row>
    <row r="6" spans="1:5" ht="15">
      <c r="A6" s="32" t="s">
        <v>65</v>
      </c>
      <c r="B6" s="33" t="s">
        <v>263</v>
      </c>
      <c r="C6" s="33">
        <v>43009</v>
      </c>
      <c r="D6" s="33" t="s">
        <v>268</v>
      </c>
      <c r="E6" s="33">
        <v>42552</v>
      </c>
    </row>
    <row r="7" spans="1:5" ht="15">
      <c r="A7" s="27" t="s">
        <v>67</v>
      </c>
      <c r="B7" s="28" t="s">
        <v>774</v>
      </c>
      <c r="C7" s="28" t="s">
        <v>774</v>
      </c>
      <c r="D7" s="28" t="s">
        <v>774</v>
      </c>
      <c r="E7" s="28" t="s">
        <v>774</v>
      </c>
    </row>
    <row r="8" spans="1:5" ht="30">
      <c r="A8" s="32" t="s">
        <v>61</v>
      </c>
      <c r="B8" s="34" t="s">
        <v>130</v>
      </c>
      <c r="C8" s="34" t="s">
        <v>194</v>
      </c>
      <c r="D8" s="34" t="s">
        <v>194</v>
      </c>
      <c r="E8" s="34" t="s">
        <v>140</v>
      </c>
    </row>
    <row r="9" spans="1:5" ht="15">
      <c r="A9" s="27" t="s">
        <v>1517</v>
      </c>
      <c r="B9" s="41">
        <v>34826</v>
      </c>
      <c r="C9" s="41">
        <v>4792</v>
      </c>
      <c r="D9" s="41">
        <v>8056</v>
      </c>
      <c r="E9" s="41">
        <v>1619</v>
      </c>
    </row>
    <row r="10" spans="1:5" ht="15">
      <c r="A10" s="32" t="s">
        <v>102</v>
      </c>
      <c r="B10" s="62" t="s">
        <v>1326</v>
      </c>
      <c r="C10" s="62" t="s">
        <v>776</v>
      </c>
      <c r="D10" s="60" t="s">
        <v>776</v>
      </c>
      <c r="E10" s="60" t="s">
        <v>1326</v>
      </c>
    </row>
    <row r="11" spans="1:5" ht="409.6">
      <c r="A11" s="27" t="s">
        <v>101</v>
      </c>
      <c r="B11" s="28" t="s">
        <v>265</v>
      </c>
      <c r="C11" s="31" t="s">
        <v>1332</v>
      </c>
      <c r="D11" s="31" t="s">
        <v>270</v>
      </c>
      <c r="E11" s="31" t="s">
        <v>273</v>
      </c>
    </row>
    <row r="12" spans="1:5" ht="30">
      <c r="A12" s="32" t="s">
        <v>68</v>
      </c>
      <c r="B12" s="34" t="s">
        <v>133</v>
      </c>
      <c r="C12" s="34" t="s">
        <v>82</v>
      </c>
      <c r="D12" s="34" t="s">
        <v>82</v>
      </c>
      <c r="E12" s="34" t="s">
        <v>174</v>
      </c>
    </row>
    <row r="13" spans="1:5" ht="15">
      <c r="A13" s="27" t="s">
        <v>69</v>
      </c>
      <c r="B13" s="28" t="s">
        <v>3</v>
      </c>
      <c r="C13" s="28" t="s">
        <v>3</v>
      </c>
      <c r="D13" s="28" t="s">
        <v>3</v>
      </c>
      <c r="E13" s="28" t="s">
        <v>3</v>
      </c>
    </row>
    <row r="14" spans="1:5" ht="15">
      <c r="A14" s="32" t="s">
        <v>100</v>
      </c>
      <c r="B14" s="34" t="s">
        <v>64</v>
      </c>
      <c r="C14" s="34" t="s">
        <v>64</v>
      </c>
      <c r="D14" s="34" t="s">
        <v>64</v>
      </c>
      <c r="E14" s="34" t="s">
        <v>64</v>
      </c>
    </row>
    <row r="15" spans="1:5" ht="15">
      <c r="A15" s="27" t="s">
        <v>72</v>
      </c>
      <c r="B15" s="41" t="s">
        <v>73</v>
      </c>
      <c r="C15" s="41" t="s">
        <v>73</v>
      </c>
      <c r="D15" s="41" t="s">
        <v>73</v>
      </c>
      <c r="E15" s="41" t="s">
        <v>73</v>
      </c>
    </row>
    <row r="16" spans="1:5" ht="30">
      <c r="A16" s="32" t="s">
        <v>99</v>
      </c>
      <c r="B16" s="36" t="s">
        <v>264</v>
      </c>
      <c r="C16" s="36" t="s">
        <v>64</v>
      </c>
      <c r="D16" s="34" t="s">
        <v>269</v>
      </c>
      <c r="E16" s="34" t="s">
        <v>272</v>
      </c>
    </row>
    <row r="17" spans="1:5" ht="30">
      <c r="A17" s="27" t="s">
        <v>70</v>
      </c>
      <c r="B17" s="28" t="s">
        <v>64</v>
      </c>
      <c r="C17" s="28" t="s">
        <v>3</v>
      </c>
      <c r="D17" s="28" t="s">
        <v>3</v>
      </c>
      <c r="E17" s="28" t="s">
        <v>64</v>
      </c>
    </row>
    <row r="18" spans="1:5" ht="15">
      <c r="A18" s="32" t="s">
        <v>71</v>
      </c>
      <c r="B18" s="34" t="s">
        <v>64</v>
      </c>
      <c r="C18" s="34" t="s">
        <v>64</v>
      </c>
      <c r="D18" s="34" t="s">
        <v>64</v>
      </c>
      <c r="E18" s="34" t="s">
        <v>64</v>
      </c>
    </row>
    <row r="19" spans="1:5" ht="90">
      <c r="A19" s="27" t="s">
        <v>770</v>
      </c>
      <c r="B19" s="28" t="s">
        <v>1696</v>
      </c>
      <c r="C19" s="28" t="s">
        <v>1697</v>
      </c>
      <c r="D19" s="28" t="s">
        <v>1698</v>
      </c>
      <c r="E19" s="28" t="s">
        <v>813</v>
      </c>
    </row>
    <row r="20" spans="1:5" ht="150">
      <c r="A20" s="32" t="s">
        <v>771</v>
      </c>
      <c r="B20" s="63" t="s">
        <v>941</v>
      </c>
      <c r="C20" s="34" t="s">
        <v>939</v>
      </c>
      <c r="D20" s="34" t="s">
        <v>940</v>
      </c>
      <c r="E20" s="34" t="s">
        <v>2</v>
      </c>
    </row>
    <row r="21" spans="1:5" s="47" customFormat="1" ht="30">
      <c r="A21" s="27" t="s">
        <v>772</v>
      </c>
      <c r="B21" s="61" t="s">
        <v>2</v>
      </c>
      <c r="C21" s="61" t="s">
        <v>2</v>
      </c>
      <c r="D21" s="61" t="s">
        <v>2</v>
      </c>
      <c r="E21" s="61" t="s">
        <v>2</v>
      </c>
    </row>
    <row r="22" spans="1:5" s="47" customFormat="1" ht="409.6">
      <c r="A22" s="32" t="s">
        <v>773</v>
      </c>
      <c r="B22" s="63" t="s">
        <v>1647</v>
      </c>
      <c r="C22" s="34" t="s">
        <v>1700</v>
      </c>
      <c r="D22" s="48" t="s">
        <v>1333</v>
      </c>
      <c r="E22" s="48" t="s">
        <v>1699</v>
      </c>
    </row>
    <row r="23" spans="1:5" s="47" customFormat="1" ht="15">
      <c r="A23" s="27" t="s">
        <v>0</v>
      </c>
      <c r="B23" s="46">
        <v>43732</v>
      </c>
      <c r="C23" s="46">
        <v>43732</v>
      </c>
      <c r="D23" s="46">
        <v>43732</v>
      </c>
      <c r="E23" s="46">
        <v>43732</v>
      </c>
    </row>
    <row r="24" spans="1:5" ht="68" customHeight="1">
      <c r="A24" s="170" t="s">
        <v>1537</v>
      </c>
      <c r="B24" s="171"/>
      <c r="C24" s="171"/>
      <c r="D24" s="171"/>
      <c r="E24" s="171"/>
    </row>
    <row r="25" spans="1:5" ht="166" customHeight="1">
      <c r="A25" s="170" t="s">
        <v>1581</v>
      </c>
      <c r="B25" s="170"/>
      <c r="C25" s="170"/>
      <c r="D25" s="170"/>
      <c r="E25" s="170"/>
    </row>
  </sheetData>
  <mergeCells count="5">
    <mergeCell ref="A1:E1"/>
    <mergeCell ref="A24:E24"/>
    <mergeCell ref="A25:E25"/>
    <mergeCell ref="A3:A4"/>
    <mergeCell ref="B3:E3"/>
  </mergeCells>
  <hyperlinks>
    <hyperlink ref="A2" location="Summary!A1" display="Back to summary" xr:uid="{00000000-0004-0000-0C00-000000000000}"/>
  </hyperlink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E25"/>
  <sheetViews>
    <sheetView showGridLines="0" zoomScaleNormal="110" workbookViewId="0">
      <pane ySplit="4" topLeftCell="A5" activePane="bottomLeft" state="frozen"/>
      <selection activeCell="E29" sqref="E29"/>
      <selection pane="bottomLeft" activeCell="A3" sqref="A3:A4"/>
    </sheetView>
  </sheetViews>
  <sheetFormatPr baseColWidth="10" defaultColWidth="8.83203125" defaultRowHeight="14"/>
  <cols>
    <col min="1" max="1" width="33.5" customWidth="1"/>
    <col min="2" max="2" width="74.83203125" customWidth="1"/>
    <col min="3" max="3" width="62.1640625" customWidth="1"/>
  </cols>
  <sheetData>
    <row r="1" spans="1:3" ht="26">
      <c r="A1" s="174" t="s">
        <v>865</v>
      </c>
      <c r="B1" s="174"/>
      <c r="C1" s="174"/>
    </row>
    <row r="2" spans="1:3" ht="15">
      <c r="A2" s="43" t="s">
        <v>59</v>
      </c>
      <c r="B2" s="25"/>
      <c r="C2" s="25"/>
    </row>
    <row r="3" spans="1:3" ht="17">
      <c r="A3" s="173" t="s">
        <v>58</v>
      </c>
      <c r="B3" s="169" t="s">
        <v>769</v>
      </c>
      <c r="C3" s="169"/>
    </row>
    <row r="4" spans="1:3" ht="36">
      <c r="A4" s="173"/>
      <c r="B4" s="22" t="s">
        <v>193</v>
      </c>
      <c r="C4" s="22" t="s">
        <v>1188</v>
      </c>
    </row>
    <row r="5" spans="1:3" ht="15">
      <c r="A5" s="27" t="s">
        <v>80</v>
      </c>
      <c r="B5" s="28" t="s">
        <v>81</v>
      </c>
      <c r="C5" s="28">
        <v>1115</v>
      </c>
    </row>
    <row r="6" spans="1:3" ht="15">
      <c r="A6" s="32" t="s">
        <v>65</v>
      </c>
      <c r="B6" s="33" t="s">
        <v>192</v>
      </c>
      <c r="C6" s="33">
        <v>43678</v>
      </c>
    </row>
    <row r="7" spans="1:3" ht="15">
      <c r="A7" s="27" t="s">
        <v>67</v>
      </c>
      <c r="B7" s="28" t="s">
        <v>774</v>
      </c>
      <c r="C7" s="28" t="s">
        <v>774</v>
      </c>
    </row>
    <row r="8" spans="1:3" ht="30">
      <c r="A8" s="32" t="s">
        <v>61</v>
      </c>
      <c r="B8" s="34" t="s">
        <v>194</v>
      </c>
      <c r="C8" s="34" t="s">
        <v>1189</v>
      </c>
    </row>
    <row r="9" spans="1:3" ht="15">
      <c r="A9" s="27" t="s">
        <v>1517</v>
      </c>
      <c r="B9" s="41">
        <v>2735</v>
      </c>
      <c r="C9" s="41" t="s">
        <v>2</v>
      </c>
    </row>
    <row r="10" spans="1:3" ht="15">
      <c r="A10" s="32" t="s">
        <v>102</v>
      </c>
      <c r="B10" s="35" t="s">
        <v>1326</v>
      </c>
      <c r="C10" s="62" t="s">
        <v>1328</v>
      </c>
    </row>
    <row r="11" spans="1:3" ht="165">
      <c r="A11" s="27" t="s">
        <v>101</v>
      </c>
      <c r="B11" s="28" t="s">
        <v>195</v>
      </c>
      <c r="C11" s="28" t="s">
        <v>1190</v>
      </c>
    </row>
    <row r="12" spans="1:3" ht="120">
      <c r="A12" s="32" t="s">
        <v>68</v>
      </c>
      <c r="B12" s="34" t="s">
        <v>82</v>
      </c>
      <c r="C12" s="34" t="s">
        <v>1191</v>
      </c>
    </row>
    <row r="13" spans="1:3" ht="15">
      <c r="A13" s="27" t="s">
        <v>69</v>
      </c>
      <c r="B13" s="28" t="s">
        <v>3</v>
      </c>
      <c r="C13" s="28" t="s">
        <v>3</v>
      </c>
    </row>
    <row r="14" spans="1:3" ht="15">
      <c r="A14" s="32" t="s">
        <v>100</v>
      </c>
      <c r="B14" s="34" t="s">
        <v>64</v>
      </c>
      <c r="C14" s="34" t="s">
        <v>64</v>
      </c>
    </row>
    <row r="15" spans="1:3" ht="15">
      <c r="A15" s="27" t="s">
        <v>72</v>
      </c>
      <c r="B15" s="28" t="s">
        <v>73</v>
      </c>
      <c r="C15" s="41" t="s">
        <v>64</v>
      </c>
    </row>
    <row r="16" spans="1:3" ht="15">
      <c r="A16" s="32" t="s">
        <v>99</v>
      </c>
      <c r="B16" s="36" t="s">
        <v>64</v>
      </c>
      <c r="C16" s="36" t="s">
        <v>64</v>
      </c>
    </row>
    <row r="17" spans="1:5" ht="30">
      <c r="A17" s="27" t="s">
        <v>70</v>
      </c>
      <c r="B17" s="28" t="s">
        <v>64</v>
      </c>
      <c r="C17" s="28" t="s">
        <v>64</v>
      </c>
    </row>
    <row r="18" spans="1:5" ht="15">
      <c r="A18" s="32" t="s">
        <v>71</v>
      </c>
      <c r="B18" s="34" t="s">
        <v>64</v>
      </c>
      <c r="C18" s="34" t="s">
        <v>64</v>
      </c>
    </row>
    <row r="19" spans="1:5" ht="255">
      <c r="A19" s="27" t="s">
        <v>1224</v>
      </c>
      <c r="B19" s="28" t="s">
        <v>1701</v>
      </c>
      <c r="C19" s="28" t="s">
        <v>1651</v>
      </c>
    </row>
    <row r="20" spans="1:5" ht="30">
      <c r="A20" s="32" t="s">
        <v>771</v>
      </c>
      <c r="B20" s="63" t="s">
        <v>826</v>
      </c>
      <c r="C20" s="63" t="s">
        <v>2</v>
      </c>
    </row>
    <row r="21" spans="1:5" s="47" customFormat="1" ht="30">
      <c r="A21" s="27" t="s">
        <v>772</v>
      </c>
      <c r="B21" s="61" t="s">
        <v>2</v>
      </c>
      <c r="C21" s="61" t="s">
        <v>2</v>
      </c>
    </row>
    <row r="22" spans="1:5" s="47" customFormat="1" ht="180">
      <c r="A22" s="32" t="s">
        <v>773</v>
      </c>
      <c r="B22" s="63" t="s">
        <v>942</v>
      </c>
      <c r="C22" s="63" t="s">
        <v>2</v>
      </c>
    </row>
    <row r="23" spans="1:5" s="47" customFormat="1" ht="15">
      <c r="A23" s="27" t="s">
        <v>0</v>
      </c>
      <c r="B23" s="46">
        <v>43725</v>
      </c>
      <c r="C23" s="46">
        <v>43763</v>
      </c>
    </row>
    <row r="24" spans="1:5" ht="88" customHeight="1">
      <c r="A24" s="170" t="s">
        <v>1538</v>
      </c>
      <c r="B24" s="171"/>
      <c r="C24" s="171"/>
      <c r="D24" s="126"/>
      <c r="E24" s="126"/>
    </row>
    <row r="25" spans="1:5" ht="94.25" customHeight="1">
      <c r="A25" s="170" t="s">
        <v>1582</v>
      </c>
      <c r="B25" s="170"/>
      <c r="C25" s="170"/>
    </row>
  </sheetData>
  <mergeCells count="5">
    <mergeCell ref="A3:A4"/>
    <mergeCell ref="B3:C3"/>
    <mergeCell ref="A24:C24"/>
    <mergeCell ref="A25:C25"/>
    <mergeCell ref="A1:C1"/>
  </mergeCells>
  <hyperlinks>
    <hyperlink ref="A2" location="Summary!A1" display="Back to summary" xr:uid="{00000000-0004-0000-0D00-000000000000}"/>
  </hyperlink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E25"/>
  <sheetViews>
    <sheetView showGridLines="0" zoomScaleNormal="100" workbookViewId="0">
      <pane ySplit="4" topLeftCell="A5" activePane="bottomLeft" state="frozen"/>
      <selection activeCell="E29" sqref="E29"/>
      <selection pane="bottomLeft" activeCell="A3" sqref="A3:A4"/>
    </sheetView>
  </sheetViews>
  <sheetFormatPr baseColWidth="10" defaultColWidth="8.83203125" defaultRowHeight="14"/>
  <cols>
    <col min="1" max="1" width="34.1640625" customWidth="1"/>
    <col min="2" max="2" width="45.5" customWidth="1"/>
    <col min="3" max="3" width="44.1640625" customWidth="1"/>
  </cols>
  <sheetData>
    <row r="1" spans="1:3" ht="26">
      <c r="A1" s="174" t="s">
        <v>868</v>
      </c>
      <c r="B1" s="174"/>
      <c r="C1" s="174"/>
    </row>
    <row r="2" spans="1:3" ht="15">
      <c r="A2" s="43" t="s">
        <v>59</v>
      </c>
      <c r="B2" s="25"/>
      <c r="C2" s="25"/>
    </row>
    <row r="3" spans="1:3" ht="17">
      <c r="A3" s="173" t="s">
        <v>58</v>
      </c>
      <c r="B3" s="169" t="s">
        <v>769</v>
      </c>
      <c r="C3" s="169"/>
    </row>
    <row r="4" spans="1:3" ht="18">
      <c r="A4" s="173"/>
      <c r="B4" s="22" t="s">
        <v>274</v>
      </c>
      <c r="C4" s="22" t="s">
        <v>74</v>
      </c>
    </row>
    <row r="5" spans="1:3" ht="15">
      <c r="A5" s="27" t="s">
        <v>80</v>
      </c>
      <c r="B5" s="28" t="s">
        <v>81</v>
      </c>
      <c r="C5" s="28" t="s">
        <v>81</v>
      </c>
    </row>
    <row r="6" spans="1:3" ht="15">
      <c r="A6" s="32" t="s">
        <v>65</v>
      </c>
      <c r="B6" s="33" t="s">
        <v>275</v>
      </c>
      <c r="C6" s="33" t="s">
        <v>277</v>
      </c>
    </row>
    <row r="7" spans="1:3" ht="15">
      <c r="A7" s="27" t="s">
        <v>67</v>
      </c>
      <c r="B7" s="28" t="s">
        <v>774</v>
      </c>
      <c r="C7" s="28" t="s">
        <v>774</v>
      </c>
    </row>
    <row r="8" spans="1:3" ht="45">
      <c r="A8" s="32" t="s">
        <v>61</v>
      </c>
      <c r="B8" s="34" t="s">
        <v>131</v>
      </c>
      <c r="C8" s="34" t="s">
        <v>179</v>
      </c>
    </row>
    <row r="9" spans="1:3" ht="15">
      <c r="A9" s="27" t="s">
        <v>1517</v>
      </c>
      <c r="B9" s="41">
        <v>5094</v>
      </c>
      <c r="C9" s="41">
        <v>11485</v>
      </c>
    </row>
    <row r="10" spans="1:3" ht="15">
      <c r="A10" s="32" t="s">
        <v>102</v>
      </c>
      <c r="B10" s="62" t="s">
        <v>1326</v>
      </c>
      <c r="C10" s="62" t="s">
        <v>1326</v>
      </c>
    </row>
    <row r="11" spans="1:3" ht="120">
      <c r="A11" s="27" t="s">
        <v>101</v>
      </c>
      <c r="B11" s="28" t="s">
        <v>276</v>
      </c>
      <c r="C11" s="31" t="s">
        <v>278</v>
      </c>
    </row>
    <row r="12" spans="1:3" ht="15">
      <c r="A12" s="32" t="s">
        <v>68</v>
      </c>
      <c r="B12" s="34" t="s">
        <v>82</v>
      </c>
      <c r="C12" s="34" t="s">
        <v>133</v>
      </c>
    </row>
    <row r="13" spans="1:3" ht="15">
      <c r="A13" s="27" t="s">
        <v>69</v>
      </c>
      <c r="B13" s="28" t="s">
        <v>3</v>
      </c>
      <c r="C13" s="28" t="s">
        <v>3</v>
      </c>
    </row>
    <row r="14" spans="1:3" ht="15">
      <c r="A14" s="32" t="s">
        <v>100</v>
      </c>
      <c r="B14" s="34" t="s">
        <v>64</v>
      </c>
      <c r="C14" s="34" t="s">
        <v>64</v>
      </c>
    </row>
    <row r="15" spans="1:3" ht="15">
      <c r="A15" s="27" t="s">
        <v>72</v>
      </c>
      <c r="B15" s="41" t="s">
        <v>73</v>
      </c>
      <c r="C15" s="41" t="s">
        <v>73</v>
      </c>
    </row>
    <row r="16" spans="1:3" ht="15">
      <c r="A16" s="32" t="s">
        <v>99</v>
      </c>
      <c r="B16" s="36" t="s">
        <v>64</v>
      </c>
      <c r="C16" s="36" t="s">
        <v>64</v>
      </c>
    </row>
    <row r="17" spans="1:5" ht="30">
      <c r="A17" s="27" t="s">
        <v>70</v>
      </c>
      <c r="B17" s="28" t="s">
        <v>64</v>
      </c>
      <c r="C17" s="28" t="s">
        <v>64</v>
      </c>
    </row>
    <row r="18" spans="1:5" ht="15">
      <c r="A18" s="32" t="s">
        <v>71</v>
      </c>
      <c r="B18" s="34" t="s">
        <v>64</v>
      </c>
      <c r="C18" s="34" t="s">
        <v>64</v>
      </c>
    </row>
    <row r="19" spans="1:5" ht="90">
      <c r="A19" s="27" t="s">
        <v>770</v>
      </c>
      <c r="B19" s="28" t="s">
        <v>809</v>
      </c>
      <c r="C19" s="28" t="s">
        <v>810</v>
      </c>
    </row>
    <row r="20" spans="1:5" ht="30">
      <c r="A20" s="32" t="s">
        <v>771</v>
      </c>
      <c r="B20" s="63" t="s">
        <v>2</v>
      </c>
      <c r="C20" s="34" t="s">
        <v>832</v>
      </c>
    </row>
    <row r="21" spans="1:5" s="47" customFormat="1" ht="30">
      <c r="A21" s="27" t="s">
        <v>772</v>
      </c>
      <c r="B21" s="40" t="s">
        <v>947</v>
      </c>
      <c r="C21" s="40" t="s">
        <v>2</v>
      </c>
      <c r="D21" s="45"/>
      <c r="E21" s="45"/>
    </row>
    <row r="22" spans="1:5" s="47" customFormat="1" ht="165">
      <c r="A22" s="32" t="s">
        <v>773</v>
      </c>
      <c r="B22" s="63" t="s">
        <v>1652</v>
      </c>
      <c r="C22" s="34" t="s">
        <v>1653</v>
      </c>
    </row>
    <row r="23" spans="1:5" s="47" customFormat="1" ht="15">
      <c r="A23" s="27" t="s">
        <v>0</v>
      </c>
      <c r="B23" s="46">
        <v>43732</v>
      </c>
      <c r="C23" s="46">
        <v>43732</v>
      </c>
    </row>
    <row r="24" spans="1:5" s="47" customFormat="1" ht="116" customHeight="1">
      <c r="A24" s="179" t="s">
        <v>1539</v>
      </c>
      <c r="B24" s="180"/>
      <c r="C24" s="180"/>
      <c r="D24" s="128"/>
      <c r="E24" s="128"/>
    </row>
    <row r="25" spans="1:5" ht="118" customHeight="1">
      <c r="A25" s="170" t="s">
        <v>1583</v>
      </c>
      <c r="B25" s="170"/>
      <c r="C25" s="170"/>
    </row>
  </sheetData>
  <mergeCells count="5">
    <mergeCell ref="A1:C1"/>
    <mergeCell ref="A24:C24"/>
    <mergeCell ref="A25:C25"/>
    <mergeCell ref="A3:A4"/>
    <mergeCell ref="B3:C3"/>
  </mergeCells>
  <hyperlinks>
    <hyperlink ref="A2" location="Summary!A1" display="Back to summary" xr:uid="{00000000-0004-0000-0E00-000000000000}"/>
  </hyperlink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J25"/>
  <sheetViews>
    <sheetView showGridLines="0" zoomScaleNormal="100" workbookViewId="0">
      <pane xSplit="1" ySplit="4" topLeftCell="B5" activePane="bottomRight" state="frozen"/>
      <selection activeCell="E29" sqref="E29"/>
      <selection pane="topRight" activeCell="E29" sqref="E29"/>
      <selection pane="bottomLeft" activeCell="E29" sqref="E29"/>
      <selection pane="bottomRight" activeCell="A3" sqref="A3:A4"/>
    </sheetView>
  </sheetViews>
  <sheetFormatPr baseColWidth="10" defaultColWidth="8.83203125" defaultRowHeight="14"/>
  <cols>
    <col min="1" max="1" width="33.5" customWidth="1"/>
    <col min="2" max="2" width="97.6640625" customWidth="1"/>
    <col min="3" max="3" width="145.33203125" customWidth="1"/>
    <col min="4" max="4" width="37.1640625" bestFit="1" customWidth="1"/>
    <col min="5" max="5" width="36.1640625" customWidth="1"/>
    <col min="6" max="7" width="35.6640625" customWidth="1"/>
    <col min="8" max="8" width="34.33203125" customWidth="1"/>
    <col min="9" max="9" width="112.5" customWidth="1"/>
    <col min="10" max="10" width="38.33203125" customWidth="1"/>
  </cols>
  <sheetData>
    <row r="1" spans="1:10" ht="26">
      <c r="A1" s="174" t="s">
        <v>869</v>
      </c>
      <c r="B1" s="174"/>
      <c r="C1" s="174"/>
      <c r="D1" s="174"/>
      <c r="E1" s="174"/>
      <c r="F1" s="174"/>
      <c r="G1" s="174"/>
      <c r="H1" s="174"/>
      <c r="I1" s="174"/>
      <c r="J1" s="174"/>
    </row>
    <row r="2" spans="1:10" ht="15">
      <c r="A2" s="43" t="s">
        <v>59</v>
      </c>
      <c r="B2" s="25"/>
      <c r="C2" s="25"/>
      <c r="D2" s="25"/>
      <c r="E2" s="25"/>
      <c r="F2" s="25"/>
      <c r="G2" s="25"/>
      <c r="H2" s="25"/>
      <c r="I2" s="25"/>
      <c r="J2" s="25"/>
    </row>
    <row r="3" spans="1:10" ht="17">
      <c r="A3" s="173" t="s">
        <v>58</v>
      </c>
      <c r="B3" s="169" t="s">
        <v>769</v>
      </c>
      <c r="C3" s="169"/>
      <c r="D3" s="169"/>
      <c r="E3" s="169"/>
      <c r="F3" s="169"/>
      <c r="G3" s="169"/>
      <c r="H3" s="169"/>
      <c r="I3" s="169"/>
      <c r="J3" s="169"/>
    </row>
    <row r="4" spans="1:10" ht="36">
      <c r="A4" s="173"/>
      <c r="B4" s="22" t="s">
        <v>322</v>
      </c>
      <c r="C4" s="22" t="s">
        <v>325</v>
      </c>
      <c r="D4" s="22" t="s">
        <v>328</v>
      </c>
      <c r="E4" s="22" t="s">
        <v>331</v>
      </c>
      <c r="F4" s="22" t="s">
        <v>334</v>
      </c>
      <c r="G4" s="22" t="s">
        <v>1245</v>
      </c>
      <c r="H4" s="22" t="s">
        <v>337</v>
      </c>
      <c r="I4" s="22" t="s">
        <v>340</v>
      </c>
      <c r="J4" s="22" t="s">
        <v>343</v>
      </c>
    </row>
    <row r="5" spans="1:10" ht="15">
      <c r="A5" s="27" t="s">
        <v>80</v>
      </c>
      <c r="B5" s="28" t="s">
        <v>81</v>
      </c>
      <c r="C5" s="28" t="s">
        <v>81</v>
      </c>
      <c r="D5" s="28" t="s">
        <v>81</v>
      </c>
      <c r="E5" s="28" t="s">
        <v>81</v>
      </c>
      <c r="F5" s="28" t="s">
        <v>81</v>
      </c>
      <c r="G5" s="28" t="s">
        <v>81</v>
      </c>
      <c r="H5" s="28" t="s">
        <v>81</v>
      </c>
      <c r="I5" s="28" t="s">
        <v>81</v>
      </c>
      <c r="J5" s="28" t="s">
        <v>81</v>
      </c>
    </row>
    <row r="6" spans="1:10" ht="15">
      <c r="A6" s="32" t="s">
        <v>65</v>
      </c>
      <c r="B6" s="33" t="s">
        <v>323</v>
      </c>
      <c r="C6" s="33" t="s">
        <v>326</v>
      </c>
      <c r="D6" s="33" t="s">
        <v>329</v>
      </c>
      <c r="E6" s="33" t="s">
        <v>332</v>
      </c>
      <c r="F6" s="33" t="s">
        <v>335</v>
      </c>
      <c r="G6" s="33" t="s">
        <v>1246</v>
      </c>
      <c r="H6" s="33" t="s">
        <v>338</v>
      </c>
      <c r="I6" s="33" t="s">
        <v>341</v>
      </c>
      <c r="J6" s="33" t="s">
        <v>341</v>
      </c>
    </row>
    <row r="7" spans="1:10" ht="15">
      <c r="A7" s="27" t="s">
        <v>67</v>
      </c>
      <c r="B7" s="28" t="s">
        <v>774</v>
      </c>
      <c r="C7" s="28" t="s">
        <v>774</v>
      </c>
      <c r="D7" s="28" t="s">
        <v>774</v>
      </c>
      <c r="E7" s="28" t="s">
        <v>774</v>
      </c>
      <c r="F7" s="28" t="s">
        <v>774</v>
      </c>
      <c r="G7" s="28" t="s">
        <v>774</v>
      </c>
      <c r="H7" s="28" t="s">
        <v>774</v>
      </c>
      <c r="I7" s="28" t="s">
        <v>774</v>
      </c>
      <c r="J7" s="28" t="s">
        <v>774</v>
      </c>
    </row>
    <row r="8" spans="1:10" ht="45">
      <c r="A8" s="32" t="s">
        <v>61</v>
      </c>
      <c r="B8" s="34" t="s">
        <v>130</v>
      </c>
      <c r="C8" s="34" t="s">
        <v>131</v>
      </c>
      <c r="D8" s="34" t="s">
        <v>204</v>
      </c>
      <c r="E8" s="34" t="s">
        <v>169</v>
      </c>
      <c r="F8" s="34" t="s">
        <v>175</v>
      </c>
      <c r="G8" s="34" t="s">
        <v>130</v>
      </c>
      <c r="H8" s="34" t="s">
        <v>140</v>
      </c>
      <c r="I8" s="34" t="s">
        <v>131</v>
      </c>
      <c r="J8" s="34" t="s">
        <v>131</v>
      </c>
    </row>
    <row r="9" spans="1:10" ht="15">
      <c r="A9" s="27" t="s">
        <v>1517</v>
      </c>
      <c r="B9" s="41">
        <v>12132</v>
      </c>
      <c r="C9" s="41">
        <v>23049</v>
      </c>
      <c r="D9" s="41">
        <v>3968</v>
      </c>
      <c r="E9" s="41">
        <v>1215</v>
      </c>
      <c r="F9" s="41">
        <v>1480</v>
      </c>
      <c r="G9" s="41">
        <v>85090</v>
      </c>
      <c r="H9" s="41">
        <v>33950</v>
      </c>
      <c r="I9" s="41">
        <v>1440</v>
      </c>
      <c r="J9" s="41">
        <v>295</v>
      </c>
    </row>
    <row r="10" spans="1:10" ht="15">
      <c r="A10" s="32" t="s">
        <v>102</v>
      </c>
      <c r="B10" s="62" t="s">
        <v>1325</v>
      </c>
      <c r="C10" s="62" t="s">
        <v>196</v>
      </c>
      <c r="D10" s="62" t="s">
        <v>1325</v>
      </c>
      <c r="E10" s="62" t="s">
        <v>1325</v>
      </c>
      <c r="F10" s="62" t="s">
        <v>1325</v>
      </c>
      <c r="G10" s="62" t="s">
        <v>1325</v>
      </c>
      <c r="H10" s="62" t="s">
        <v>1325</v>
      </c>
      <c r="I10" s="62" t="s">
        <v>1527</v>
      </c>
      <c r="J10" s="62" t="s">
        <v>1325</v>
      </c>
    </row>
    <row r="11" spans="1:10" ht="398">
      <c r="A11" s="27" t="s">
        <v>101</v>
      </c>
      <c r="B11" s="28" t="s">
        <v>324</v>
      </c>
      <c r="C11" s="31" t="s">
        <v>327</v>
      </c>
      <c r="D11" s="31" t="s">
        <v>330</v>
      </c>
      <c r="E11" s="31" t="s">
        <v>333</v>
      </c>
      <c r="F11" s="31" t="s">
        <v>336</v>
      </c>
      <c r="G11" s="31" t="s">
        <v>1247</v>
      </c>
      <c r="H11" s="31" t="s">
        <v>339</v>
      </c>
      <c r="I11" s="31" t="s">
        <v>342</v>
      </c>
      <c r="J11" s="31" t="s">
        <v>344</v>
      </c>
    </row>
    <row r="12" spans="1:10" ht="30">
      <c r="A12" s="32" t="s">
        <v>68</v>
      </c>
      <c r="B12" s="34" t="s">
        <v>133</v>
      </c>
      <c r="C12" s="34" t="s">
        <v>82</v>
      </c>
      <c r="D12" s="34" t="s">
        <v>133</v>
      </c>
      <c r="E12" s="34" t="s">
        <v>174</v>
      </c>
      <c r="F12" s="34" t="s">
        <v>133</v>
      </c>
      <c r="G12" s="34" t="s">
        <v>133</v>
      </c>
      <c r="H12" s="34" t="s">
        <v>133</v>
      </c>
      <c r="I12" s="34" t="s">
        <v>82</v>
      </c>
      <c r="J12" s="34" t="s">
        <v>82</v>
      </c>
    </row>
    <row r="13" spans="1:10" ht="15">
      <c r="A13" s="27" t="s">
        <v>69</v>
      </c>
      <c r="B13" s="28" t="s">
        <v>64</v>
      </c>
      <c r="C13" s="28" t="s">
        <v>3</v>
      </c>
      <c r="D13" s="28" t="s">
        <v>3</v>
      </c>
      <c r="E13" s="28" t="s">
        <v>64</v>
      </c>
      <c r="F13" s="28" t="s">
        <v>3</v>
      </c>
      <c r="G13" s="28" t="s">
        <v>64</v>
      </c>
      <c r="H13" s="28" t="s">
        <v>3</v>
      </c>
      <c r="I13" s="28" t="s">
        <v>3</v>
      </c>
      <c r="J13" s="28" t="s">
        <v>64</v>
      </c>
    </row>
    <row r="14" spans="1:10" ht="15">
      <c r="A14" s="32" t="s">
        <v>100</v>
      </c>
      <c r="B14" s="34" t="s">
        <v>64</v>
      </c>
      <c r="C14" s="34" t="s">
        <v>64</v>
      </c>
      <c r="D14" s="34" t="s">
        <v>64</v>
      </c>
      <c r="E14" s="34" t="s">
        <v>64</v>
      </c>
      <c r="F14" s="34" t="s">
        <v>64</v>
      </c>
      <c r="G14" s="34" t="s">
        <v>64</v>
      </c>
      <c r="H14" s="34" t="s">
        <v>64</v>
      </c>
      <c r="I14" s="34" t="s">
        <v>64</v>
      </c>
      <c r="J14" s="34" t="s">
        <v>64</v>
      </c>
    </row>
    <row r="15" spans="1:10" ht="15">
      <c r="A15" s="27" t="s">
        <v>72</v>
      </c>
      <c r="B15" s="41" t="s">
        <v>73</v>
      </c>
      <c r="C15" s="41" t="s">
        <v>73</v>
      </c>
      <c r="D15" s="41" t="s">
        <v>73</v>
      </c>
      <c r="E15" s="41" t="s">
        <v>73</v>
      </c>
      <c r="F15" s="41" t="s">
        <v>73</v>
      </c>
      <c r="G15" s="41" t="s">
        <v>73</v>
      </c>
      <c r="H15" s="41" t="s">
        <v>73</v>
      </c>
      <c r="I15" s="41" t="s">
        <v>73</v>
      </c>
      <c r="J15" s="41" t="s">
        <v>73</v>
      </c>
    </row>
    <row r="16" spans="1:10" ht="15">
      <c r="A16" s="32" t="s">
        <v>99</v>
      </c>
      <c r="B16" s="36" t="s">
        <v>64</v>
      </c>
      <c r="C16" s="36" t="s">
        <v>64</v>
      </c>
      <c r="D16" s="36" t="s">
        <v>64</v>
      </c>
      <c r="E16" s="36" t="s">
        <v>64</v>
      </c>
      <c r="F16" s="36" t="s">
        <v>64</v>
      </c>
      <c r="G16" s="36" t="s">
        <v>64</v>
      </c>
      <c r="H16" s="36" t="s">
        <v>64</v>
      </c>
      <c r="I16" s="36" t="s">
        <v>64</v>
      </c>
      <c r="J16" s="36" t="s">
        <v>64</v>
      </c>
    </row>
    <row r="17" spans="1:10" ht="30">
      <c r="A17" s="27" t="s">
        <v>70</v>
      </c>
      <c r="B17" s="28" t="s">
        <v>64</v>
      </c>
      <c r="C17" s="28" t="s">
        <v>64</v>
      </c>
      <c r="D17" s="28" t="s">
        <v>64</v>
      </c>
      <c r="E17" s="28" t="s">
        <v>64</v>
      </c>
      <c r="F17" s="28" t="s">
        <v>64</v>
      </c>
      <c r="G17" s="28" t="s">
        <v>64</v>
      </c>
      <c r="H17" s="28" t="s">
        <v>64</v>
      </c>
      <c r="I17" s="28" t="s">
        <v>64</v>
      </c>
      <c r="J17" s="28" t="s">
        <v>64</v>
      </c>
    </row>
    <row r="18" spans="1:10" ht="15">
      <c r="A18" s="32" t="s">
        <v>71</v>
      </c>
      <c r="B18" s="34" t="s">
        <v>64</v>
      </c>
      <c r="C18" s="34" t="s">
        <v>64</v>
      </c>
      <c r="D18" s="34" t="s">
        <v>64</v>
      </c>
      <c r="E18" s="34" t="s">
        <v>64</v>
      </c>
      <c r="F18" s="34" t="s">
        <v>64</v>
      </c>
      <c r="G18" s="34" t="s">
        <v>64</v>
      </c>
      <c r="H18" s="34" t="s">
        <v>64</v>
      </c>
      <c r="I18" s="34" t="s">
        <v>64</v>
      </c>
      <c r="J18" s="34" t="s">
        <v>64</v>
      </c>
    </row>
    <row r="19" spans="1:10" ht="105">
      <c r="A19" s="27" t="s">
        <v>770</v>
      </c>
      <c r="B19" s="28" t="s">
        <v>2</v>
      </c>
      <c r="C19" s="28" t="s">
        <v>961</v>
      </c>
      <c r="D19" s="28" t="s">
        <v>956</v>
      </c>
      <c r="E19" s="28" t="s">
        <v>285</v>
      </c>
      <c r="F19" s="28" t="s">
        <v>957</v>
      </c>
      <c r="G19" s="28" t="s">
        <v>1248</v>
      </c>
      <c r="H19" s="28" t="s">
        <v>1334</v>
      </c>
      <c r="I19" s="28" t="s">
        <v>2</v>
      </c>
      <c r="J19" s="28" t="s">
        <v>965</v>
      </c>
    </row>
    <row r="20" spans="1:10" ht="75">
      <c r="A20" s="32" t="s">
        <v>771</v>
      </c>
      <c r="B20" s="63" t="s">
        <v>2</v>
      </c>
      <c r="C20" s="34" t="s">
        <v>1335</v>
      </c>
      <c r="D20" s="34" t="s">
        <v>959</v>
      </c>
      <c r="E20" s="34" t="s">
        <v>806</v>
      </c>
      <c r="F20" s="34" t="s">
        <v>960</v>
      </c>
      <c r="G20" s="34" t="s">
        <v>2</v>
      </c>
      <c r="H20" s="34" t="s">
        <v>801</v>
      </c>
      <c r="I20" s="34" t="s">
        <v>2</v>
      </c>
      <c r="J20" s="34" t="s">
        <v>2</v>
      </c>
    </row>
    <row r="21" spans="1:10" s="47" customFormat="1" ht="30">
      <c r="A21" s="27" t="s">
        <v>772</v>
      </c>
      <c r="B21" s="61" t="s">
        <v>2</v>
      </c>
      <c r="C21" s="28" t="s">
        <v>962</v>
      </c>
      <c r="D21" s="28" t="s">
        <v>2</v>
      </c>
      <c r="E21" s="28" t="s">
        <v>2</v>
      </c>
      <c r="F21" s="28" t="s">
        <v>2</v>
      </c>
      <c r="G21" s="28" t="s">
        <v>2</v>
      </c>
      <c r="H21" s="28" t="s">
        <v>2</v>
      </c>
      <c r="I21" s="28" t="s">
        <v>962</v>
      </c>
      <c r="J21" s="28" t="s">
        <v>2</v>
      </c>
    </row>
    <row r="22" spans="1:10" s="47" customFormat="1" ht="210">
      <c r="A22" s="32" t="s">
        <v>773</v>
      </c>
      <c r="B22" s="63" t="s">
        <v>843</v>
      </c>
      <c r="C22" s="34" t="s">
        <v>1702</v>
      </c>
      <c r="D22" s="34" t="s">
        <v>1654</v>
      </c>
      <c r="E22" s="34" t="s">
        <v>1703</v>
      </c>
      <c r="F22" s="34" t="s">
        <v>1655</v>
      </c>
      <c r="G22" s="34" t="s">
        <v>1249</v>
      </c>
      <c r="H22" s="34" t="s">
        <v>1656</v>
      </c>
      <c r="I22" s="34" t="s">
        <v>963</v>
      </c>
      <c r="J22" s="34" t="s">
        <v>964</v>
      </c>
    </row>
    <row r="23" spans="1:10" s="47" customFormat="1" ht="15">
      <c r="A23" s="27" t="s">
        <v>0</v>
      </c>
      <c r="B23" s="46">
        <v>43739</v>
      </c>
      <c r="C23" s="46">
        <v>43739</v>
      </c>
      <c r="D23" s="46">
        <v>43739</v>
      </c>
      <c r="E23" s="46">
        <v>43739</v>
      </c>
      <c r="F23" s="46">
        <v>43739</v>
      </c>
      <c r="G23" s="46">
        <v>43739</v>
      </c>
      <c r="H23" s="46">
        <v>43739</v>
      </c>
      <c r="I23" s="46">
        <v>43739</v>
      </c>
      <c r="J23" s="46">
        <v>43739</v>
      </c>
    </row>
    <row r="24" spans="1:10" ht="79" customHeight="1">
      <c r="A24" s="170" t="s">
        <v>1585</v>
      </c>
      <c r="B24" s="171"/>
      <c r="C24" s="171"/>
      <c r="D24" s="171"/>
      <c r="E24" s="171"/>
      <c r="F24" s="172"/>
      <c r="G24" s="172"/>
      <c r="H24" s="172"/>
      <c r="I24" s="172"/>
      <c r="J24" s="172"/>
    </row>
    <row r="25" spans="1:10" ht="278.75" customHeight="1">
      <c r="A25" s="170" t="s">
        <v>1584</v>
      </c>
      <c r="B25" s="170"/>
      <c r="C25" s="170"/>
      <c r="D25" s="170"/>
      <c r="E25" s="170"/>
      <c r="F25" s="170"/>
      <c r="G25" s="170"/>
      <c r="H25" s="170"/>
      <c r="I25" s="170"/>
      <c r="J25" s="170"/>
    </row>
  </sheetData>
  <mergeCells count="5">
    <mergeCell ref="A1:J1"/>
    <mergeCell ref="A24:J24"/>
    <mergeCell ref="A25:J25"/>
    <mergeCell ref="A3:A4"/>
    <mergeCell ref="B3:J3"/>
  </mergeCells>
  <hyperlinks>
    <hyperlink ref="A2" location="Summary!A1" display="Back to summary" xr:uid="{00000000-0004-0000-0F00-000000000000}"/>
  </hyperlink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G26"/>
  <sheetViews>
    <sheetView showGridLines="0" zoomScaleNormal="100" workbookViewId="0">
      <pane ySplit="4" topLeftCell="A5" activePane="bottomLeft" state="frozen"/>
      <selection activeCell="E29" sqref="E29"/>
      <selection pane="bottomLeft" activeCell="A3" sqref="A3:A4"/>
    </sheetView>
  </sheetViews>
  <sheetFormatPr baseColWidth="10" defaultColWidth="8.5" defaultRowHeight="14"/>
  <cols>
    <col min="1" max="1" width="33.1640625" style="7" customWidth="1"/>
    <col min="2" max="3" width="37.33203125" style="4" customWidth="1"/>
    <col min="4" max="4" width="63.6640625" style="4" customWidth="1"/>
    <col min="5" max="5" width="38.83203125" style="4" customWidth="1"/>
    <col min="6" max="6" width="13.5" style="4" customWidth="1"/>
    <col min="7" max="16384" width="8.5" style="4"/>
  </cols>
  <sheetData>
    <row r="1" spans="1:6" ht="26">
      <c r="A1" s="174" t="s">
        <v>870</v>
      </c>
      <c r="B1" s="174"/>
      <c r="C1" s="174"/>
      <c r="D1" s="174"/>
      <c r="E1" s="174"/>
    </row>
    <row r="2" spans="1:6" ht="15">
      <c r="A2" s="43" t="s">
        <v>59</v>
      </c>
      <c r="B2" s="5"/>
      <c r="C2" s="5"/>
      <c r="D2" s="5"/>
      <c r="E2" s="5"/>
    </row>
    <row r="3" spans="1:6" ht="17">
      <c r="A3" s="178" t="s">
        <v>58</v>
      </c>
      <c r="B3" s="169" t="s">
        <v>769</v>
      </c>
      <c r="C3" s="169"/>
      <c r="D3" s="169"/>
      <c r="E3" s="169"/>
    </row>
    <row r="4" spans="1:6" s="11" customFormat="1" ht="18">
      <c r="A4" s="178"/>
      <c r="B4" s="81" t="s">
        <v>632</v>
      </c>
      <c r="C4" s="81" t="s">
        <v>75</v>
      </c>
      <c r="D4" s="81" t="s">
        <v>76</v>
      </c>
      <c r="E4" s="81" t="s">
        <v>77</v>
      </c>
    </row>
    <row r="5" spans="1:6" ht="15">
      <c r="A5" s="27" t="s">
        <v>80</v>
      </c>
      <c r="B5" s="18" t="s">
        <v>104</v>
      </c>
      <c r="C5" s="12" t="s">
        <v>81</v>
      </c>
      <c r="D5" s="12" t="s">
        <v>81</v>
      </c>
      <c r="E5" s="12" t="s">
        <v>81</v>
      </c>
    </row>
    <row r="6" spans="1:6" ht="15">
      <c r="A6" s="32" t="s">
        <v>65</v>
      </c>
      <c r="B6" s="33">
        <v>43282</v>
      </c>
      <c r="C6" s="33">
        <v>43101</v>
      </c>
      <c r="D6" s="33" t="s">
        <v>125</v>
      </c>
      <c r="E6" s="33" t="s">
        <v>126</v>
      </c>
    </row>
    <row r="7" spans="1:6" ht="15">
      <c r="A7" s="27" t="s">
        <v>67</v>
      </c>
      <c r="B7" s="12" t="s">
        <v>774</v>
      </c>
      <c r="C7" s="12" t="s">
        <v>774</v>
      </c>
      <c r="D7" s="12" t="s">
        <v>774</v>
      </c>
      <c r="E7" s="12" t="s">
        <v>774</v>
      </c>
    </row>
    <row r="8" spans="1:6" ht="45.5" customHeight="1">
      <c r="A8" s="32" t="s">
        <v>61</v>
      </c>
      <c r="B8" s="34" t="s">
        <v>179</v>
      </c>
      <c r="C8" s="34" t="s">
        <v>204</v>
      </c>
      <c r="D8" s="34" t="s">
        <v>131</v>
      </c>
      <c r="E8" s="34" t="s">
        <v>131</v>
      </c>
    </row>
    <row r="9" spans="1:6" ht="15">
      <c r="A9" s="27" t="s">
        <v>1517</v>
      </c>
      <c r="B9" s="13">
        <v>22631</v>
      </c>
      <c r="C9" s="13">
        <v>200</v>
      </c>
      <c r="D9" s="13">
        <v>9244</v>
      </c>
      <c r="E9" s="13">
        <v>14171</v>
      </c>
    </row>
    <row r="10" spans="1:6" ht="15">
      <c r="A10" s="32" t="s">
        <v>102</v>
      </c>
      <c r="B10" s="35" t="s">
        <v>1426</v>
      </c>
      <c r="C10" s="35" t="s">
        <v>1427</v>
      </c>
      <c r="D10" s="35" t="s">
        <v>776</v>
      </c>
      <c r="E10" s="35" t="s">
        <v>63</v>
      </c>
    </row>
    <row r="11" spans="1:6" ht="356">
      <c r="A11" s="27" t="s">
        <v>101</v>
      </c>
      <c r="B11" s="12" t="s">
        <v>105</v>
      </c>
      <c r="C11" s="12" t="s">
        <v>106</v>
      </c>
      <c r="D11" s="19" t="s">
        <v>107</v>
      </c>
      <c r="E11" s="19" t="s">
        <v>108</v>
      </c>
      <c r="F11" s="7"/>
    </row>
    <row r="12" spans="1:6" ht="30">
      <c r="A12" s="32" t="s">
        <v>68</v>
      </c>
      <c r="B12" s="34" t="s">
        <v>78</v>
      </c>
      <c r="C12" s="34" t="s">
        <v>79</v>
      </c>
      <c r="D12" s="34" t="s">
        <v>82</v>
      </c>
      <c r="E12" s="34" t="s">
        <v>82</v>
      </c>
    </row>
    <row r="13" spans="1:6" ht="15">
      <c r="A13" s="27" t="s">
        <v>69</v>
      </c>
      <c r="B13" s="12" t="s">
        <v>3</v>
      </c>
      <c r="C13" s="12" t="s">
        <v>64</v>
      </c>
      <c r="D13" s="12" t="s">
        <v>64</v>
      </c>
      <c r="E13" s="12" t="s">
        <v>64</v>
      </c>
    </row>
    <row r="14" spans="1:6" ht="15">
      <c r="A14" s="32" t="s">
        <v>100</v>
      </c>
      <c r="B14" s="34" t="s">
        <v>64</v>
      </c>
      <c r="C14" s="34" t="s">
        <v>64</v>
      </c>
      <c r="D14" s="34" t="s">
        <v>64</v>
      </c>
      <c r="E14" s="34" t="s">
        <v>64</v>
      </c>
    </row>
    <row r="15" spans="1:6" ht="15">
      <c r="A15" s="27" t="s">
        <v>72</v>
      </c>
      <c r="B15" s="12" t="s">
        <v>73</v>
      </c>
      <c r="C15" s="12" t="s">
        <v>73</v>
      </c>
      <c r="D15" s="12" t="s">
        <v>73</v>
      </c>
      <c r="E15" s="12" t="s">
        <v>73</v>
      </c>
    </row>
    <row r="16" spans="1:6" ht="75.75" customHeight="1">
      <c r="A16" s="32" t="s">
        <v>99</v>
      </c>
      <c r="B16" s="34" t="s">
        <v>98</v>
      </c>
      <c r="C16" s="36" t="s">
        <v>98</v>
      </c>
      <c r="D16" s="36" t="s">
        <v>96</v>
      </c>
      <c r="E16" s="34" t="s">
        <v>97</v>
      </c>
    </row>
    <row r="17" spans="1:7" ht="30">
      <c r="A17" s="27" t="s">
        <v>70</v>
      </c>
      <c r="B17" s="12" t="s">
        <v>64</v>
      </c>
      <c r="C17" s="12" t="s">
        <v>64</v>
      </c>
      <c r="D17" s="12" t="s">
        <v>64</v>
      </c>
      <c r="E17" s="12" t="s">
        <v>64</v>
      </c>
    </row>
    <row r="18" spans="1:7" ht="15">
      <c r="A18" s="32" t="s">
        <v>71</v>
      </c>
      <c r="B18" s="34" t="s">
        <v>64</v>
      </c>
      <c r="C18" s="34" t="s">
        <v>64</v>
      </c>
      <c r="D18" s="34" t="s">
        <v>64</v>
      </c>
      <c r="E18" s="34" t="s">
        <v>64</v>
      </c>
    </row>
    <row r="19" spans="1:7" ht="105">
      <c r="A19" s="27" t="s">
        <v>770</v>
      </c>
      <c r="B19" s="12" t="s">
        <v>836</v>
      </c>
      <c r="C19" s="12" t="s">
        <v>966</v>
      </c>
      <c r="D19" s="12" t="s">
        <v>1336</v>
      </c>
      <c r="E19" s="12" t="s">
        <v>822</v>
      </c>
      <c r="F19" s="84"/>
      <c r="G19" s="84"/>
    </row>
    <row r="20" spans="1:7" customFormat="1" ht="60">
      <c r="A20" s="32" t="s">
        <v>771</v>
      </c>
      <c r="B20" s="63" t="s">
        <v>2</v>
      </c>
      <c r="C20" s="34" t="s">
        <v>2</v>
      </c>
      <c r="D20" s="34" t="s">
        <v>1337</v>
      </c>
      <c r="E20" s="34" t="s">
        <v>1337</v>
      </c>
      <c r="F20" s="49"/>
      <c r="G20" s="85"/>
    </row>
    <row r="21" spans="1:7" customFormat="1" ht="30">
      <c r="A21" s="27" t="s">
        <v>772</v>
      </c>
      <c r="B21" s="61" t="s">
        <v>2</v>
      </c>
      <c r="C21" s="28" t="s">
        <v>2</v>
      </c>
      <c r="D21" s="28" t="s">
        <v>2</v>
      </c>
      <c r="E21" s="28" t="s">
        <v>2</v>
      </c>
      <c r="F21" s="49"/>
      <c r="G21" s="85"/>
    </row>
    <row r="22" spans="1:7" customFormat="1" ht="314">
      <c r="A22" s="32" t="s">
        <v>773</v>
      </c>
      <c r="B22" s="63" t="s">
        <v>1657</v>
      </c>
      <c r="C22" s="34" t="s">
        <v>1658</v>
      </c>
      <c r="D22" s="34" t="s">
        <v>1705</v>
      </c>
      <c r="E22" s="34" t="s">
        <v>1704</v>
      </c>
      <c r="F22" s="49"/>
      <c r="G22" s="85"/>
    </row>
    <row r="23" spans="1:7" ht="15">
      <c r="A23" s="27" t="s">
        <v>0</v>
      </c>
      <c r="B23" s="83">
        <v>43875</v>
      </c>
      <c r="C23" s="83">
        <v>43875</v>
      </c>
      <c r="D23" s="83">
        <v>43713</v>
      </c>
      <c r="E23" s="83">
        <v>43713</v>
      </c>
      <c r="F23" s="84"/>
      <c r="G23" s="84"/>
    </row>
    <row r="24" spans="1:7" ht="105" customHeight="1">
      <c r="A24" s="170" t="s">
        <v>1565</v>
      </c>
      <c r="B24" s="171"/>
      <c r="C24" s="171"/>
      <c r="D24" s="171"/>
      <c r="E24" s="171"/>
      <c r="F24" s="84"/>
      <c r="G24" s="84"/>
    </row>
    <row r="25" spans="1:7" ht="194.5" customHeight="1">
      <c r="A25" s="170" t="s">
        <v>1586</v>
      </c>
      <c r="B25" s="170"/>
      <c r="C25" s="170"/>
      <c r="D25" s="170"/>
      <c r="E25" s="170"/>
    </row>
    <row r="26" spans="1:7">
      <c r="A26" s="9"/>
    </row>
  </sheetData>
  <mergeCells count="5">
    <mergeCell ref="A1:E1"/>
    <mergeCell ref="A24:E24"/>
    <mergeCell ref="A25:E25"/>
    <mergeCell ref="A3:A4"/>
    <mergeCell ref="B3:E3"/>
  </mergeCells>
  <hyperlinks>
    <hyperlink ref="A2" location="Summary!A1" display="Back to summary" xr:uid="{00000000-0004-0000-1000-000000000000}"/>
  </hyperlinks>
  <pageMargins left="0.25" right="0.25" top="0.5" bottom="0.5" header="0.3" footer="0.3"/>
  <pageSetup scale="63"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H25"/>
  <sheetViews>
    <sheetView showGridLines="0" zoomScaleNormal="100" workbookViewId="0">
      <pane xSplit="1" ySplit="4" topLeftCell="B5" activePane="bottomRight" state="frozen"/>
      <selection activeCell="E29" sqref="E29"/>
      <selection pane="topRight" activeCell="E29" sqref="E29"/>
      <selection pane="bottomLeft" activeCell="E29" sqref="E29"/>
      <selection pane="bottomRight" activeCell="A3" sqref="A3:A4"/>
    </sheetView>
  </sheetViews>
  <sheetFormatPr baseColWidth="10" defaultColWidth="8.83203125" defaultRowHeight="14"/>
  <cols>
    <col min="1" max="1" width="33" customWidth="1"/>
    <col min="2" max="2" width="59" customWidth="1"/>
    <col min="3" max="3" width="35.6640625" customWidth="1"/>
    <col min="4" max="4" width="35.83203125" customWidth="1"/>
    <col min="5" max="5" width="30.5" customWidth="1"/>
    <col min="6" max="6" width="139.1640625" customWidth="1"/>
    <col min="7" max="7" width="39.33203125" customWidth="1"/>
    <col min="8" max="8" width="41.83203125" customWidth="1"/>
    <col min="9" max="9" width="39.33203125" customWidth="1"/>
  </cols>
  <sheetData>
    <row r="1" spans="1:8" ht="26">
      <c r="A1" s="174" t="s">
        <v>871</v>
      </c>
      <c r="B1" s="174"/>
      <c r="C1" s="174"/>
      <c r="D1" s="174"/>
      <c r="E1" s="174"/>
      <c r="F1" s="174"/>
      <c r="G1" s="174"/>
      <c r="H1" s="174"/>
    </row>
    <row r="2" spans="1:8" ht="15">
      <c r="A2" s="43" t="s">
        <v>59</v>
      </c>
      <c r="B2" s="25"/>
      <c r="C2" s="25"/>
      <c r="D2" s="25"/>
      <c r="E2" s="25"/>
      <c r="F2" s="25"/>
      <c r="G2" s="25"/>
      <c r="H2" s="25"/>
    </row>
    <row r="3" spans="1:8" ht="17">
      <c r="A3" s="173" t="s">
        <v>58</v>
      </c>
      <c r="B3" s="169" t="s">
        <v>769</v>
      </c>
      <c r="C3" s="169"/>
      <c r="D3" s="169"/>
      <c r="E3" s="169"/>
      <c r="F3" s="169"/>
      <c r="G3" s="169"/>
      <c r="H3" s="169"/>
    </row>
    <row r="4" spans="1:8" ht="36">
      <c r="A4" s="173"/>
      <c r="B4" s="22" t="s">
        <v>310</v>
      </c>
      <c r="C4" s="22" t="s">
        <v>312</v>
      </c>
      <c r="D4" s="22" t="s">
        <v>315</v>
      </c>
      <c r="E4" s="22" t="s">
        <v>318</v>
      </c>
      <c r="F4" s="22" t="s">
        <v>320</v>
      </c>
      <c r="G4" s="22" t="s">
        <v>1250</v>
      </c>
      <c r="H4" s="22" t="s">
        <v>1466</v>
      </c>
    </row>
    <row r="5" spans="1:8" ht="15">
      <c r="A5" s="27" t="s">
        <v>80</v>
      </c>
      <c r="B5" s="28" t="s">
        <v>81</v>
      </c>
      <c r="C5" s="28" t="s">
        <v>81</v>
      </c>
      <c r="D5" s="28" t="s">
        <v>81</v>
      </c>
      <c r="E5" s="28" t="s">
        <v>81</v>
      </c>
      <c r="F5" s="28" t="s">
        <v>81</v>
      </c>
      <c r="G5" s="28" t="s">
        <v>81</v>
      </c>
      <c r="H5" s="28" t="s">
        <v>81</v>
      </c>
    </row>
    <row r="6" spans="1:8" ht="15">
      <c r="A6" s="32" t="s">
        <v>65</v>
      </c>
      <c r="B6" s="33">
        <v>43040</v>
      </c>
      <c r="C6" s="33">
        <v>43040</v>
      </c>
      <c r="D6" s="33">
        <v>43374</v>
      </c>
      <c r="E6" s="33">
        <v>43374</v>
      </c>
      <c r="F6" s="33">
        <v>43647</v>
      </c>
      <c r="G6" s="33" t="s">
        <v>1251</v>
      </c>
      <c r="H6" s="33" t="s">
        <v>1470</v>
      </c>
    </row>
    <row r="7" spans="1:8" ht="15">
      <c r="A7" s="27" t="s">
        <v>67</v>
      </c>
      <c r="B7" s="28" t="s">
        <v>774</v>
      </c>
      <c r="C7" s="28" t="s">
        <v>774</v>
      </c>
      <c r="D7" s="28" t="s">
        <v>774</v>
      </c>
      <c r="E7" s="28" t="s">
        <v>774</v>
      </c>
      <c r="F7" s="28" t="s">
        <v>774</v>
      </c>
      <c r="G7" s="28" t="s">
        <v>774</v>
      </c>
      <c r="H7" s="28" t="s">
        <v>774</v>
      </c>
    </row>
    <row r="8" spans="1:8" ht="15">
      <c r="A8" s="32" t="s">
        <v>61</v>
      </c>
      <c r="B8" s="34" t="s">
        <v>140</v>
      </c>
      <c r="C8" s="34" t="s">
        <v>140</v>
      </c>
      <c r="D8" s="34" t="s">
        <v>296</v>
      </c>
      <c r="E8" s="34" t="s">
        <v>187</v>
      </c>
      <c r="F8" s="34" t="s">
        <v>139</v>
      </c>
      <c r="G8" s="34" t="s">
        <v>204</v>
      </c>
      <c r="H8" s="34" t="s">
        <v>175</v>
      </c>
    </row>
    <row r="9" spans="1:8" ht="15">
      <c r="A9" s="27" t="s">
        <v>1517</v>
      </c>
      <c r="B9" s="41">
        <v>1492</v>
      </c>
      <c r="C9" s="41">
        <v>3344</v>
      </c>
      <c r="D9" s="41">
        <v>1570</v>
      </c>
      <c r="E9" s="41">
        <v>10237</v>
      </c>
      <c r="F9" s="41">
        <v>14203</v>
      </c>
      <c r="G9" s="41">
        <v>1510</v>
      </c>
      <c r="H9" s="41">
        <v>36</v>
      </c>
    </row>
    <row r="10" spans="1:8" ht="15">
      <c r="A10" s="32" t="s">
        <v>102</v>
      </c>
      <c r="B10" s="62" t="s">
        <v>63</v>
      </c>
      <c r="C10" s="62" t="s">
        <v>63</v>
      </c>
      <c r="D10" s="62" t="s">
        <v>63</v>
      </c>
      <c r="E10" s="62" t="s">
        <v>1325</v>
      </c>
      <c r="F10" s="62" t="s">
        <v>1527</v>
      </c>
      <c r="G10" s="60" t="s">
        <v>63</v>
      </c>
      <c r="H10" s="60" t="s">
        <v>1326</v>
      </c>
    </row>
    <row r="11" spans="1:8" ht="409.6">
      <c r="A11" s="27" t="s">
        <v>101</v>
      </c>
      <c r="B11" s="28" t="s">
        <v>311</v>
      </c>
      <c r="C11" s="31" t="s">
        <v>314</v>
      </c>
      <c r="D11" s="31" t="s">
        <v>317</v>
      </c>
      <c r="E11" s="31" t="s">
        <v>319</v>
      </c>
      <c r="F11" s="37" t="s">
        <v>775</v>
      </c>
      <c r="G11" s="31" t="s">
        <v>1252</v>
      </c>
      <c r="H11" s="31" t="s">
        <v>1467</v>
      </c>
    </row>
    <row r="12" spans="1:8" ht="30">
      <c r="A12" s="32" t="s">
        <v>68</v>
      </c>
      <c r="B12" s="34" t="s">
        <v>133</v>
      </c>
      <c r="C12" s="34" t="s">
        <v>313</v>
      </c>
      <c r="D12" s="34" t="s">
        <v>177</v>
      </c>
      <c r="E12" s="34" t="s">
        <v>133</v>
      </c>
      <c r="F12" s="34" t="s">
        <v>82</v>
      </c>
      <c r="G12" s="34" t="s">
        <v>82</v>
      </c>
      <c r="H12" s="34" t="s">
        <v>174</v>
      </c>
    </row>
    <row r="13" spans="1:8" ht="15">
      <c r="A13" s="27" t="s">
        <v>69</v>
      </c>
      <c r="B13" s="28" t="s">
        <v>3</v>
      </c>
      <c r="C13" s="28" t="s">
        <v>3</v>
      </c>
      <c r="D13" s="28" t="s">
        <v>64</v>
      </c>
      <c r="E13" s="28" t="s">
        <v>3</v>
      </c>
      <c r="F13" s="28" t="s">
        <v>3</v>
      </c>
      <c r="G13" s="28" t="s">
        <v>3</v>
      </c>
      <c r="H13" s="28" t="s">
        <v>3</v>
      </c>
    </row>
    <row r="14" spans="1:8" ht="15">
      <c r="A14" s="32" t="s">
        <v>100</v>
      </c>
      <c r="B14" s="34" t="s">
        <v>64</v>
      </c>
      <c r="C14" s="34" t="s">
        <v>64</v>
      </c>
      <c r="D14" s="34" t="s">
        <v>64</v>
      </c>
      <c r="E14" s="34" t="s">
        <v>64</v>
      </c>
      <c r="F14" s="34" t="s">
        <v>64</v>
      </c>
      <c r="G14" s="34" t="s">
        <v>64</v>
      </c>
      <c r="H14" s="34" t="s">
        <v>64</v>
      </c>
    </row>
    <row r="15" spans="1:8" ht="15">
      <c r="A15" s="27" t="s">
        <v>72</v>
      </c>
      <c r="B15" s="41" t="s">
        <v>73</v>
      </c>
      <c r="C15" s="41" t="s">
        <v>73</v>
      </c>
      <c r="D15" s="41" t="s">
        <v>73</v>
      </c>
      <c r="E15" s="41" t="s">
        <v>73</v>
      </c>
      <c r="F15" s="41" t="s">
        <v>73</v>
      </c>
      <c r="G15" s="41" t="s">
        <v>73</v>
      </c>
      <c r="H15" s="41" t="s">
        <v>73</v>
      </c>
    </row>
    <row r="16" spans="1:8" ht="75">
      <c r="A16" s="32" t="s">
        <v>99</v>
      </c>
      <c r="B16" s="36" t="s">
        <v>64</v>
      </c>
      <c r="C16" s="36" t="s">
        <v>64</v>
      </c>
      <c r="D16" s="36" t="s">
        <v>316</v>
      </c>
      <c r="E16" s="36" t="s">
        <v>64</v>
      </c>
      <c r="F16" s="36" t="s">
        <v>321</v>
      </c>
      <c r="G16" s="34" t="s">
        <v>1253</v>
      </c>
      <c r="H16" s="34" t="s">
        <v>2</v>
      </c>
    </row>
    <row r="17" spans="1:8" ht="30">
      <c r="A17" s="27" t="s">
        <v>70</v>
      </c>
      <c r="B17" s="28" t="s">
        <v>3</v>
      </c>
      <c r="C17" s="28" t="s">
        <v>3</v>
      </c>
      <c r="D17" s="28" t="s">
        <v>3</v>
      </c>
      <c r="E17" s="28" t="s">
        <v>3</v>
      </c>
      <c r="F17" s="28" t="s">
        <v>3</v>
      </c>
      <c r="G17" s="28" t="s">
        <v>3</v>
      </c>
      <c r="H17" s="28" t="s">
        <v>64</v>
      </c>
    </row>
    <row r="18" spans="1:8" ht="15">
      <c r="A18" s="32" t="s">
        <v>71</v>
      </c>
      <c r="B18" s="34" t="s">
        <v>64</v>
      </c>
      <c r="C18" s="34" t="s">
        <v>64</v>
      </c>
      <c r="D18" s="34" t="s">
        <v>64</v>
      </c>
      <c r="E18" s="34" t="s">
        <v>64</v>
      </c>
      <c r="F18" s="34" t="s">
        <v>64</v>
      </c>
      <c r="G18" s="34" t="s">
        <v>64</v>
      </c>
      <c r="H18" s="34" t="s">
        <v>64</v>
      </c>
    </row>
    <row r="19" spans="1:8" ht="90">
      <c r="A19" s="27" t="s">
        <v>770</v>
      </c>
      <c r="B19" s="28" t="s">
        <v>2</v>
      </c>
      <c r="C19" s="28" t="s">
        <v>967</v>
      </c>
      <c r="D19" s="28" t="s">
        <v>974</v>
      </c>
      <c r="E19" s="28" t="s">
        <v>814</v>
      </c>
      <c r="F19" s="28" t="s">
        <v>968</v>
      </c>
      <c r="G19" s="28" t="s">
        <v>1254</v>
      </c>
      <c r="H19" s="28" t="s">
        <v>1468</v>
      </c>
    </row>
    <row r="20" spans="1:8" ht="30">
      <c r="A20" s="32" t="s">
        <v>771</v>
      </c>
      <c r="B20" s="63" t="s">
        <v>2</v>
      </c>
      <c r="C20" s="34" t="s">
        <v>800</v>
      </c>
      <c r="D20" s="34" t="s">
        <v>2</v>
      </c>
      <c r="E20" s="34" t="s">
        <v>975</v>
      </c>
      <c r="F20" s="34" t="s">
        <v>969</v>
      </c>
      <c r="G20" s="34" t="s">
        <v>1255</v>
      </c>
      <c r="H20" s="34" t="s">
        <v>800</v>
      </c>
    </row>
    <row r="21" spans="1:8" ht="75">
      <c r="A21" s="27" t="s">
        <v>772</v>
      </c>
      <c r="B21" s="61" t="s">
        <v>972</v>
      </c>
      <c r="C21" s="28" t="s">
        <v>971</v>
      </c>
      <c r="D21" s="28" t="s">
        <v>2</v>
      </c>
      <c r="E21" s="28" t="s">
        <v>852</v>
      </c>
      <c r="F21" s="28" t="s">
        <v>970</v>
      </c>
      <c r="G21" s="28" t="s">
        <v>1338</v>
      </c>
      <c r="H21" s="28" t="s">
        <v>1469</v>
      </c>
    </row>
    <row r="22" spans="1:8" ht="300">
      <c r="A22" s="32" t="s">
        <v>773</v>
      </c>
      <c r="B22" s="63" t="s">
        <v>1710</v>
      </c>
      <c r="C22" s="34" t="s">
        <v>1709</v>
      </c>
      <c r="D22" s="34" t="s">
        <v>973</v>
      </c>
      <c r="E22" s="34" t="s">
        <v>1708</v>
      </c>
      <c r="F22" s="34" t="s">
        <v>1707</v>
      </c>
      <c r="G22" s="34" t="s">
        <v>1711</v>
      </c>
      <c r="H22" s="34" t="s">
        <v>1706</v>
      </c>
    </row>
    <row r="23" spans="1:8" ht="15">
      <c r="A23" s="27" t="s">
        <v>0</v>
      </c>
      <c r="B23" s="46">
        <v>43738</v>
      </c>
      <c r="C23" s="46">
        <v>43738</v>
      </c>
      <c r="D23" s="46">
        <v>43738</v>
      </c>
      <c r="E23" s="46">
        <v>43738</v>
      </c>
      <c r="F23" s="46">
        <v>43738</v>
      </c>
      <c r="G23" s="46">
        <v>43738</v>
      </c>
      <c r="H23" s="46">
        <v>43903</v>
      </c>
    </row>
    <row r="24" spans="1:8" ht="79.5" customHeight="1">
      <c r="A24" s="170" t="s">
        <v>1540</v>
      </c>
      <c r="B24" s="171"/>
      <c r="C24" s="171"/>
      <c r="D24" s="171"/>
      <c r="E24" s="171"/>
      <c r="F24" s="170"/>
      <c r="G24" s="170"/>
      <c r="H24" s="170"/>
    </row>
    <row r="25" spans="1:8" ht="210" customHeight="1">
      <c r="A25" s="170" t="s">
        <v>1587</v>
      </c>
      <c r="B25" s="170"/>
      <c r="C25" s="170"/>
      <c r="D25" s="170"/>
      <c r="E25" s="170"/>
      <c r="F25" s="170"/>
      <c r="G25" s="170"/>
      <c r="H25" s="170"/>
    </row>
  </sheetData>
  <mergeCells count="5">
    <mergeCell ref="A3:A4"/>
    <mergeCell ref="A25:H25"/>
    <mergeCell ref="A24:H24"/>
    <mergeCell ref="B3:H3"/>
    <mergeCell ref="A1:H1"/>
  </mergeCells>
  <hyperlinks>
    <hyperlink ref="A2" location="Summary!A1" display="Back to summary" xr:uid="{00000000-0004-0000-1100-000000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X58"/>
  <sheetViews>
    <sheetView showGridLines="0" zoomScaleNormal="100" workbookViewId="0">
      <pane xSplit="1" ySplit="4" topLeftCell="B5" activePane="bottomRight" state="frozen"/>
      <selection pane="topRight" activeCell="B1" sqref="B1"/>
      <selection pane="bottomLeft" activeCell="A5" sqref="A5"/>
      <selection pane="bottomRight" activeCell="B3" sqref="B3:B4"/>
    </sheetView>
  </sheetViews>
  <sheetFormatPr baseColWidth="10" defaultColWidth="11" defaultRowHeight="14"/>
  <cols>
    <col min="1" max="1" width="19.1640625" customWidth="1"/>
    <col min="2" max="2" width="18.1640625" customWidth="1"/>
    <col min="3" max="3" width="9.33203125" customWidth="1"/>
    <col min="4" max="5" width="10.83203125" customWidth="1"/>
    <col min="6" max="6" width="7.5" bestFit="1" customWidth="1"/>
    <col min="7" max="7" width="8.1640625" customWidth="1"/>
    <col min="8" max="8" width="6.5" customWidth="1"/>
    <col min="9" max="9" width="14.6640625" customWidth="1"/>
    <col min="10" max="11" width="9.1640625" customWidth="1"/>
    <col min="12" max="12" width="8.5" bestFit="1" customWidth="1"/>
    <col min="13" max="13" width="10.83203125" customWidth="1"/>
    <col min="14" max="14" width="10.33203125" customWidth="1"/>
    <col min="15" max="15" width="8.5" customWidth="1"/>
    <col min="16" max="16" width="12.5" customWidth="1"/>
    <col min="17" max="17" width="11.5" customWidth="1"/>
    <col min="18" max="18" width="10.5" customWidth="1"/>
    <col min="19" max="19" width="7.33203125" customWidth="1"/>
    <col min="20" max="20" width="10.33203125" bestFit="1" customWidth="1"/>
    <col min="21" max="21" width="8.33203125" customWidth="1"/>
    <col min="22" max="22" width="10.83203125" customWidth="1"/>
    <col min="23" max="23" width="13.83203125" customWidth="1"/>
    <col min="24" max="24" width="7.1640625" customWidth="1"/>
  </cols>
  <sheetData>
    <row r="1" spans="1:24" ht="33.5" customHeight="1">
      <c r="A1" s="152" t="s">
        <v>1634</v>
      </c>
      <c r="B1" s="152"/>
      <c r="C1" s="152"/>
      <c r="D1" s="152"/>
      <c r="E1" s="152"/>
      <c r="F1" s="152"/>
      <c r="G1" s="152"/>
      <c r="H1" s="152"/>
      <c r="I1" s="152"/>
      <c r="J1" s="152"/>
      <c r="K1" s="152"/>
      <c r="L1" s="152"/>
      <c r="M1" s="152"/>
      <c r="N1" s="152"/>
      <c r="O1" s="152"/>
      <c r="P1" s="152"/>
      <c r="Q1" s="152"/>
      <c r="R1" s="152"/>
      <c r="S1" s="152"/>
      <c r="T1" s="152"/>
      <c r="U1" s="152"/>
      <c r="V1" s="152"/>
      <c r="W1" s="152"/>
      <c r="X1" s="152"/>
    </row>
    <row r="2" spans="1:24" s="21" customFormat="1" ht="18">
      <c r="A2" s="164" t="s">
        <v>4</v>
      </c>
      <c r="B2" s="88" t="s">
        <v>1</v>
      </c>
      <c r="C2" s="153" t="s">
        <v>1514</v>
      </c>
      <c r="D2" s="153"/>
      <c r="E2" s="153"/>
      <c r="F2" s="153"/>
      <c r="G2" s="153"/>
      <c r="H2" s="153"/>
      <c r="I2" s="153"/>
      <c r="J2" s="153"/>
      <c r="K2" s="153"/>
      <c r="L2" s="153"/>
      <c r="M2" s="153"/>
      <c r="N2" s="153"/>
      <c r="O2" s="153"/>
      <c r="P2" s="153"/>
      <c r="Q2" s="153"/>
      <c r="R2" s="153"/>
      <c r="S2" s="153"/>
      <c r="T2" s="153"/>
      <c r="U2" s="153"/>
      <c r="V2" s="153"/>
      <c r="W2" s="153"/>
      <c r="X2" s="153"/>
    </row>
    <row r="3" spans="1:24" s="21" customFormat="1" ht="14.5" customHeight="1">
      <c r="A3" s="165"/>
      <c r="B3" s="156" t="s">
        <v>1522</v>
      </c>
      <c r="C3" s="156" t="s">
        <v>66</v>
      </c>
      <c r="D3" s="156" t="s">
        <v>62</v>
      </c>
      <c r="E3" s="156" t="s">
        <v>1517</v>
      </c>
      <c r="F3" s="158" t="s">
        <v>61</v>
      </c>
      <c r="G3" s="159"/>
      <c r="H3" s="159"/>
      <c r="I3" s="159"/>
      <c r="J3" s="159"/>
      <c r="K3" s="159"/>
      <c r="L3" s="159"/>
      <c r="M3" s="159"/>
      <c r="N3" s="159"/>
      <c r="O3" s="159"/>
      <c r="P3" s="159"/>
      <c r="Q3" s="160"/>
      <c r="R3" s="161" t="s">
        <v>102</v>
      </c>
      <c r="S3" s="162"/>
      <c r="T3" s="162"/>
      <c r="U3" s="162"/>
      <c r="V3" s="162"/>
      <c r="W3" s="162"/>
      <c r="X3" s="163"/>
    </row>
    <row r="4" spans="1:24" s="21" customFormat="1" ht="54">
      <c r="A4" s="166"/>
      <c r="B4" s="157"/>
      <c r="C4" s="157"/>
      <c r="D4" s="157"/>
      <c r="E4" s="157"/>
      <c r="F4" s="38" t="s">
        <v>187</v>
      </c>
      <c r="G4" s="38" t="s">
        <v>154</v>
      </c>
      <c r="H4" s="38" t="s">
        <v>1471</v>
      </c>
      <c r="I4" s="38" t="s">
        <v>185</v>
      </c>
      <c r="J4" s="38" t="s">
        <v>186</v>
      </c>
      <c r="K4" s="38" t="s">
        <v>140</v>
      </c>
      <c r="L4" s="38" t="s">
        <v>175</v>
      </c>
      <c r="M4" s="38" t="s">
        <v>139</v>
      </c>
      <c r="N4" s="38" t="s">
        <v>132</v>
      </c>
      <c r="O4" s="38" t="s">
        <v>236</v>
      </c>
      <c r="P4" s="38" t="s">
        <v>345</v>
      </c>
      <c r="Q4" s="38" t="s">
        <v>141</v>
      </c>
      <c r="R4" s="38" t="s">
        <v>63</v>
      </c>
      <c r="S4" s="38" t="s">
        <v>776</v>
      </c>
      <c r="T4" s="38" t="s">
        <v>1527</v>
      </c>
      <c r="U4" s="38" t="s">
        <v>1325</v>
      </c>
      <c r="V4" s="38" t="s">
        <v>1326</v>
      </c>
      <c r="W4" s="38" t="s">
        <v>1328</v>
      </c>
      <c r="X4" s="38" t="s">
        <v>196</v>
      </c>
    </row>
    <row r="5" spans="1:24" ht="15">
      <c r="A5" s="14" t="s">
        <v>55</v>
      </c>
      <c r="B5" s="90">
        <f>SUM(B6:B56)</f>
        <v>819886</v>
      </c>
      <c r="C5" s="91">
        <f>COUNTIF(C6:C56, "Yes")</f>
        <v>48</v>
      </c>
      <c r="D5" s="91">
        <f>SUM(D6:D56)</f>
        <v>254</v>
      </c>
      <c r="E5" s="92">
        <f>SUM(E6:E56)</f>
        <v>1816087</v>
      </c>
      <c r="F5" s="92">
        <f>SUM(F6:F56)</f>
        <v>64</v>
      </c>
      <c r="G5" s="92">
        <f t="shared" ref="G5:X5" si="0">SUM(G6:G56)</f>
        <v>54</v>
      </c>
      <c r="H5" s="92">
        <f>SUM(H6:H56)</f>
        <v>27</v>
      </c>
      <c r="I5" s="92">
        <f t="shared" si="0"/>
        <v>86</v>
      </c>
      <c r="J5" s="92">
        <f t="shared" si="0"/>
        <v>27</v>
      </c>
      <c r="K5" s="92">
        <f t="shared" si="0"/>
        <v>73</v>
      </c>
      <c r="L5" s="92">
        <f t="shared" si="0"/>
        <v>8</v>
      </c>
      <c r="M5" s="92">
        <f t="shared" si="0"/>
        <v>91</v>
      </c>
      <c r="N5" s="92">
        <f t="shared" si="0"/>
        <v>25</v>
      </c>
      <c r="O5" s="92">
        <f>SUM(O6:O56)</f>
        <v>9</v>
      </c>
      <c r="P5" s="92">
        <f>SUM(P6:P56)</f>
        <v>9</v>
      </c>
      <c r="Q5" s="92">
        <f t="shared" si="0"/>
        <v>12</v>
      </c>
      <c r="R5" s="92">
        <f>SUM(R6:R56)</f>
        <v>62</v>
      </c>
      <c r="S5" s="92">
        <f>SUM(S6:S56)</f>
        <v>46</v>
      </c>
      <c r="T5" s="92">
        <f t="shared" si="0"/>
        <v>21</v>
      </c>
      <c r="U5" s="92">
        <f t="shared" si="0"/>
        <v>59</v>
      </c>
      <c r="V5" s="92">
        <f t="shared" si="0"/>
        <v>55</v>
      </c>
      <c r="W5" s="92">
        <f t="shared" si="0"/>
        <v>4</v>
      </c>
      <c r="X5" s="92">
        <f t="shared" si="0"/>
        <v>7</v>
      </c>
    </row>
    <row r="6" spans="1:24" ht="15">
      <c r="A6" s="24" t="s">
        <v>5</v>
      </c>
      <c r="B6" s="93">
        <v>7793</v>
      </c>
      <c r="C6" s="94" t="str">
        <f>IF(D6&gt;0,"Yes","No")</f>
        <v>Yes</v>
      </c>
      <c r="D6" s="95">
        <f>COUNTIF(Alabama!$B$5:$G$5,"*1915(c)*")</f>
        <v>6</v>
      </c>
      <c r="E6" s="94">
        <f>SUM(Alabama!B9:G9)</f>
        <v>16569</v>
      </c>
      <c r="F6" s="95">
        <f>COUNTIF(Alabama!$B$8:$G$8,"*Aged*")</f>
        <v>2</v>
      </c>
      <c r="G6" s="95">
        <f>COUNTIF(Alabama!$B$8:$G$8,"*Autism*")</f>
        <v>0</v>
      </c>
      <c r="H6" s="95">
        <f>COUNTIF(Alabama!$B$8:$G$8,"*Brain injury*")</f>
        <v>0</v>
      </c>
      <c r="I6" s="95">
        <f>COUNTIF(Alabama!$B$8:$G$8,"*Developmental disability*")</f>
        <v>0</v>
      </c>
      <c r="J6" s="95">
        <f>COUNTIF(Alabama!$B$8:$G$8,"*Disabled (other)*")</f>
        <v>2</v>
      </c>
      <c r="K6" s="95">
        <f>COUNTIF(Alabama!$B$8:$G$8,"*Disabled (physical)*")</f>
        <v>3</v>
      </c>
      <c r="L6" s="95">
        <f>COUNTIF(Alabama!$B$8:$G$8,"*HIV/AIDS*")</f>
        <v>0</v>
      </c>
      <c r="M6" s="95">
        <f>COUNTIF(Alabama!$B$8:$G$8,"*Intellectual disability*")</f>
        <v>2</v>
      </c>
      <c r="N6" s="95">
        <f>COUNTIF(Alabama!$B$8:$G$8,"*Medically fragile*")</f>
        <v>0</v>
      </c>
      <c r="O6" s="95">
        <f>COUNTIF(Alabama!$B$8:$G$8,"*Mental illness*")</f>
        <v>0</v>
      </c>
      <c r="P6" s="95">
        <f>COUNTIF(Alabama!$B$8:$G$8,"*Serious emotional disturbance*")</f>
        <v>0</v>
      </c>
      <c r="Q6" s="95">
        <f>COUNTIF(Alabama!$B$8:$G$8,"*Technology dependent*")</f>
        <v>1</v>
      </c>
      <c r="R6" s="96">
        <f>COUNTIF(Alabama!$B$10:$G$10,"*First come, first served*")</f>
        <v>1</v>
      </c>
      <c r="S6" s="96">
        <f>COUNTIF(Alabama!$B$10:$G$10,"Priority")</f>
        <v>2</v>
      </c>
      <c r="T6" s="96">
        <f>COUNTIF(Alabama!$B$10:$G$10,"*Priority and wait time*")</f>
        <v>3</v>
      </c>
      <c r="U6" s="96">
        <f>COUNTIF(Alabama!$B$10:$G$10,"*No waiting list*")</f>
        <v>0</v>
      </c>
      <c r="V6" s="96">
        <f>COUNTIF(Alabama!$B$10:$G$10,"*No mention of waiting list*")</f>
        <v>0</v>
      </c>
      <c r="W6" s="96">
        <f>COUNTIF(Alabama!$B$10:$G$10,"*Unspecified*")</f>
        <v>0</v>
      </c>
      <c r="X6" s="96">
        <f>COUNTIF(Alabama!$B$10:$G$10,"*Other*")</f>
        <v>0</v>
      </c>
    </row>
    <row r="7" spans="1:24" ht="15">
      <c r="A7" s="50" t="s">
        <v>6</v>
      </c>
      <c r="B7" s="97">
        <v>906</v>
      </c>
      <c r="C7" s="98" t="str">
        <f>IF(D7&gt;0,"Yes","No")</f>
        <v>Yes</v>
      </c>
      <c r="D7" s="99">
        <f>COUNTIF(Alaska!$B$5:$F$5,"*1915(c)*")</f>
        <v>5</v>
      </c>
      <c r="E7" s="100">
        <f>SUM(Alaska!B9:F9)</f>
        <v>5890</v>
      </c>
      <c r="F7" s="101">
        <f>COUNTIF(Alaska!$B$8:$F$8,"*Aged*")</f>
        <v>1</v>
      </c>
      <c r="G7" s="101">
        <f>COUNTIF(Alaska!$B$8:$F$8,"*Autism*")</f>
        <v>3</v>
      </c>
      <c r="H7" s="101">
        <f>COUNTIF(Alaska!$B$8:$F$8,"*Brain injury*")</f>
        <v>0</v>
      </c>
      <c r="I7" s="101">
        <f>COUNTIF(Alaska!$B$8:$F$8,"*Developmental disability*")</f>
        <v>3</v>
      </c>
      <c r="J7" s="101">
        <f>COUNTIF(Alaska!$B$8:$F$8,"*Disabled (other)*")</f>
        <v>0</v>
      </c>
      <c r="K7" s="101">
        <f>COUNTIF(Alaska!$B$8:$F$8,"*Disabled (physical)*")</f>
        <v>1</v>
      </c>
      <c r="L7" s="101">
        <f>COUNTIF(Alaska!$B$8:$F$8,"*HIV/AIDS*")</f>
        <v>0</v>
      </c>
      <c r="M7" s="101">
        <f>COUNTIF(Alaska!$B$8:$F$8,"*Intellectual disability*")</f>
        <v>3</v>
      </c>
      <c r="N7" s="101">
        <f>COUNTIF(Alaska!$B$8:$F$8,"*Medically fragile*")</f>
        <v>1</v>
      </c>
      <c r="O7" s="101">
        <f>COUNTIF(Alaska!$B$8:$F$8,"*Mental illness*")</f>
        <v>0</v>
      </c>
      <c r="P7" s="101">
        <f>COUNTIF(Alaska!$B$8:$F$8,"*Serious emotional disturbance*")</f>
        <v>0</v>
      </c>
      <c r="Q7" s="101">
        <f>COUNTIF(Alaska!$B$8:$F$8,"*Technology dependent*")</f>
        <v>0</v>
      </c>
      <c r="R7" s="101">
        <f>COUNTIF(Alaska!$B$10:$F$10,"*First come, first served*")</f>
        <v>0</v>
      </c>
      <c r="S7" s="101">
        <f>COUNTIF(Alaska!$B$10:$F$10,"Priority")</f>
        <v>2</v>
      </c>
      <c r="T7" s="101">
        <f>COUNTIF(Alaska!$B$10:$F$10,"*Priority and wait time*")</f>
        <v>0</v>
      </c>
      <c r="U7" s="101">
        <f>COUNTIF(Alaska!$B$10:$F$10,"*No waiting list*")</f>
        <v>3</v>
      </c>
      <c r="V7" s="101">
        <f>COUNTIF(Alaska!$B$10:$F$10,"*No mention of waiting list*")</f>
        <v>0</v>
      </c>
      <c r="W7" s="101">
        <f>COUNTIF(Alaska!$B$10:$F$10,"*Unspecified*")</f>
        <v>0</v>
      </c>
      <c r="X7" s="101">
        <f>COUNTIF(Alaska!$B$10:$F$10,"*Other*")</f>
        <v>0</v>
      </c>
    </row>
    <row r="8" spans="1:24" ht="15">
      <c r="A8" s="24" t="s">
        <v>7</v>
      </c>
      <c r="B8" s="102">
        <v>0</v>
      </c>
      <c r="C8" s="103" t="str">
        <f>IF(D8&gt;0,"Yes","No")</f>
        <v>No</v>
      </c>
      <c r="D8" s="103">
        <f>COUNTIF(Arizona!$B$5,"*1915(c)*")</f>
        <v>0</v>
      </c>
      <c r="E8" s="117" t="s">
        <v>83</v>
      </c>
      <c r="F8" s="118" t="s">
        <v>83</v>
      </c>
      <c r="G8" s="118" t="s">
        <v>83</v>
      </c>
      <c r="H8" s="118" t="s">
        <v>83</v>
      </c>
      <c r="I8" s="118" t="s">
        <v>83</v>
      </c>
      <c r="J8" s="118" t="s">
        <v>83</v>
      </c>
      <c r="K8" s="118" t="s">
        <v>83</v>
      </c>
      <c r="L8" s="118" t="s">
        <v>83</v>
      </c>
      <c r="M8" s="118" t="s">
        <v>83</v>
      </c>
      <c r="N8" s="118" t="s">
        <v>83</v>
      </c>
      <c r="O8" s="118" t="s">
        <v>83</v>
      </c>
      <c r="P8" s="118" t="s">
        <v>83</v>
      </c>
      <c r="Q8" s="118" t="s">
        <v>83</v>
      </c>
      <c r="R8" s="118" t="s">
        <v>83</v>
      </c>
      <c r="S8" s="118" t="s">
        <v>83</v>
      </c>
      <c r="T8" s="118" t="s">
        <v>83</v>
      </c>
      <c r="U8" s="118" t="s">
        <v>83</v>
      </c>
      <c r="V8" s="118" t="s">
        <v>83</v>
      </c>
      <c r="W8" s="118" t="s">
        <v>83</v>
      </c>
      <c r="X8" s="118" t="s">
        <v>83</v>
      </c>
    </row>
    <row r="9" spans="1:24" ht="15">
      <c r="A9" s="39" t="s">
        <v>8</v>
      </c>
      <c r="B9" s="105">
        <v>3103</v>
      </c>
      <c r="C9" s="99" t="str">
        <f t="shared" ref="C9:C15" si="1">IF(D9&gt;0,"Yes","No")</f>
        <v>Yes</v>
      </c>
      <c r="D9" s="99">
        <f>COUNTIF(Arkansas!$B$5:$E$5,"*1915(c)*")</f>
        <v>4</v>
      </c>
      <c r="E9" s="106">
        <f>SUM(Arkansas!$B$9:$E$9)</f>
        <v>17153</v>
      </c>
      <c r="F9" s="99">
        <f>COUNTIF(Arkansas!$B$8:$E$8,"*Aged*")</f>
        <v>2</v>
      </c>
      <c r="G9" s="99">
        <f>COUNTIF(Arkansas!$B$8:$E$8,"*Autism*")</f>
        <v>2</v>
      </c>
      <c r="H9" s="101">
        <f>COUNTIF(Arkansas!$B$8:$E$8,"*Brain injury*")</f>
        <v>0</v>
      </c>
      <c r="I9" s="99">
        <f>COUNTIF(Arkansas!$B$8:$E$8,"*Developmental disability*")</f>
        <v>1</v>
      </c>
      <c r="J9" s="101">
        <f>COUNTIF(Arkansas!$B$8:$E$8,"*Disabled (other)*")</f>
        <v>0</v>
      </c>
      <c r="K9" s="99">
        <f>COUNTIF(Arkansas!$B$8:$E$8,"*Disabled (physical)*")</f>
        <v>2</v>
      </c>
      <c r="L9" s="101">
        <f>COUNTIF(Arkansas!$B$8:$E$8,"*HIV/AIDS*")</f>
        <v>0</v>
      </c>
      <c r="M9" s="99">
        <f>COUNTIF(Arkansas!$B$8:$E$8,"*Intellectual disability*")</f>
        <v>1</v>
      </c>
      <c r="N9" s="101">
        <f>COUNTIF(Arkansas!$B$8:$E$8,"*Medically fragile*")</f>
        <v>0</v>
      </c>
      <c r="O9" s="101">
        <f>COUNTIF(Arkansas!$B$8:$E$8,"*Mental illness*")</f>
        <v>0</v>
      </c>
      <c r="P9" s="101">
        <f>COUNTIF(Arkansas!$B$8:$E$8,"*Serious emotional disturbance*")</f>
        <v>0</v>
      </c>
      <c r="Q9" s="101">
        <f>COUNTIF(Arkansas!$B$8:$E$8,"*Technology dependent*")</f>
        <v>0</v>
      </c>
      <c r="R9" s="107">
        <f>COUNTIF(Arkansas!$B$10:$E$10,"*First come, first served*")</f>
        <v>4</v>
      </c>
      <c r="S9" s="107">
        <f>COUNTIF(Arkansas!$B$10:$E$10,"Priority")</f>
        <v>0</v>
      </c>
      <c r="T9" s="107">
        <f>COUNTIF(Arkansas!$B$10:$E$10,"*Priority and wait time*")</f>
        <v>0</v>
      </c>
      <c r="U9" s="107">
        <f>COUNTIF(Arkansas!$B$10:$E$10,"*No waiting list*")</f>
        <v>0</v>
      </c>
      <c r="V9" s="107">
        <f>COUNTIF(Arkansas!$B$10:$E$10,"*No mention of waiting list*")</f>
        <v>0</v>
      </c>
      <c r="W9" s="107">
        <f>COUNTIF(Arkansas!$B$10:$E$10,"*Unspecified*")</f>
        <v>0</v>
      </c>
      <c r="X9" s="107">
        <f>COUNTIF(Arkansas!$B$10:$E$10,"*Other*")</f>
        <v>0</v>
      </c>
    </row>
    <row r="10" spans="1:24" ht="15">
      <c r="A10" s="24" t="s">
        <v>9</v>
      </c>
      <c r="B10" s="93">
        <v>8510</v>
      </c>
      <c r="C10" s="96" t="str">
        <f t="shared" si="1"/>
        <v>Yes</v>
      </c>
      <c r="D10" s="96">
        <f>COUNTIF(California!$B$5:$H$5,"*1915(c)*")</f>
        <v>7</v>
      </c>
      <c r="E10" s="108">
        <f>SUM(California!B9:H9)</f>
        <v>157754</v>
      </c>
      <c r="F10" s="96">
        <f>COUNTIF(California!$B$8:$H$8,"*Aged*")</f>
        <v>2</v>
      </c>
      <c r="G10" s="96">
        <f>COUNTIF(California!$B$8:$H$8,"*Autism*")</f>
        <v>2</v>
      </c>
      <c r="H10" s="103">
        <f>COUNTIF(California!$B$8:$H$8,"*Brain injury*")</f>
        <v>0</v>
      </c>
      <c r="I10" s="109">
        <f>COUNTIF(California!$B$8:$H$8,"*Developmental disability*")</f>
        <v>2</v>
      </c>
      <c r="J10" s="96">
        <f>COUNTIF(California!$B$8:$H$8,"*Disabled (other)*")</f>
        <v>1</v>
      </c>
      <c r="K10" s="96">
        <f>COUNTIF(California!$B$8:$H$8,"*Disabled (physical)*")</f>
        <v>1</v>
      </c>
      <c r="L10" s="96">
        <f>COUNTIF(California!$B$8:$H$8,"*HIV/AIDS*")</f>
        <v>1</v>
      </c>
      <c r="M10" s="96">
        <f>COUNTIF(California!$B$8:$H$8,"*Intellectual disability*")</f>
        <v>2</v>
      </c>
      <c r="N10" s="96">
        <f>COUNTIF(California!$B$8:$H$8,"*Medically fragile*")</f>
        <v>2</v>
      </c>
      <c r="O10" s="103">
        <f>COUNTIF(California!$B$8:$H$8,"*Mental illness*")</f>
        <v>0</v>
      </c>
      <c r="P10" s="103">
        <f>COUNTIF(California!$B$8:$H$8,"*Serious emotional disturbance*")</f>
        <v>0</v>
      </c>
      <c r="Q10" s="96">
        <f>COUNTIF(California!$B$8:$H$8,"*Technology dependent*")</f>
        <v>2</v>
      </c>
      <c r="R10" s="96">
        <f>COUNTIF(California!$B$10:$H$10,"*First come, first served*")</f>
        <v>0</v>
      </c>
      <c r="S10" s="96">
        <f>COUNTIF(California!$B$10:$H$10,"Priority")</f>
        <v>1</v>
      </c>
      <c r="T10" s="96">
        <f>COUNTIF(California!$B$10:$H$10,"*Priority and wait time*")</f>
        <v>1</v>
      </c>
      <c r="U10" s="96">
        <f>COUNTIF(California!$B$10:$H$10,"*No waiting list*")</f>
        <v>2</v>
      </c>
      <c r="V10" s="96">
        <f>COUNTIF(California!$B$10:$H$10,"*No mention of waiting list*")</f>
        <v>1</v>
      </c>
      <c r="W10" s="96">
        <f>COUNTIF(California!$B$10:$H$10,"*Unspecified*")</f>
        <v>1</v>
      </c>
      <c r="X10" s="96">
        <f>COUNTIF(California!$B$10:$H$10,"*Other*")</f>
        <v>1</v>
      </c>
    </row>
    <row r="11" spans="1:24" ht="15">
      <c r="A11" s="39" t="s">
        <v>10</v>
      </c>
      <c r="B11" s="105">
        <v>2800</v>
      </c>
      <c r="C11" s="101" t="str">
        <f t="shared" si="1"/>
        <v>Yes</v>
      </c>
      <c r="D11" s="101">
        <f>COUNTIF(Colorado!$B$5:$K$5,"*1915(c)*")</f>
        <v>10</v>
      </c>
      <c r="E11" s="100">
        <f>SUM(Colorado!B9:K9)</f>
        <v>51211</v>
      </c>
      <c r="F11" s="101">
        <f>COUNTIF(Colorado!$B$8:$K$8,"*Aged*")</f>
        <v>2</v>
      </c>
      <c r="G11" s="101">
        <f>COUNTIF(Colorado!$B$8:$K$8,"*Autism*")</f>
        <v>0</v>
      </c>
      <c r="H11" s="101">
        <f>COUNTIF(Colorado!$B$8:$K$8,"*Brain injury*")</f>
        <v>1</v>
      </c>
      <c r="I11" s="101">
        <f>COUNTIF(Colorado!$B$8:$K$8,"*Developmental disability*")</f>
        <v>4</v>
      </c>
      <c r="J11" s="101">
        <f>COUNTIF(Colorado!$B$8:$K$8,"*Disabled (other)*")</f>
        <v>0</v>
      </c>
      <c r="K11" s="101">
        <f>COUNTIF(Colorado!$B$8:$K$8,"*Disabled (physical)*")</f>
        <v>2</v>
      </c>
      <c r="L11" s="101">
        <f>COUNTIF(Colorado!$B$8:$K$8,"*HIV/AIDS*")</f>
        <v>1</v>
      </c>
      <c r="M11" s="101">
        <f>COUNTIF(Colorado!$B$8:$K$8,"*Intellectual disability*")</f>
        <v>0</v>
      </c>
      <c r="N11" s="101">
        <f>COUNTIF(Colorado!$B$8:$K$8,"*Medically fragile*")</f>
        <v>2</v>
      </c>
      <c r="O11" s="101">
        <f>COUNTIF(Colorado!$B$8:$K$8,"*Mental illness*")</f>
        <v>1</v>
      </c>
      <c r="P11" s="101">
        <f>COUNTIF(Colorado!$B$8:$K$8,"*Serious emotional disturbance*")</f>
        <v>0</v>
      </c>
      <c r="Q11" s="101">
        <f>COUNTIF(Colorado!$B$8:$K$8,"*Technology dependent*")</f>
        <v>0</v>
      </c>
      <c r="R11" s="101">
        <f>COUNTIF(Colorado!$B$10:$K$10,"*First come, first served*")</f>
        <v>4</v>
      </c>
      <c r="S11" s="101">
        <f>COUNTIF(Colorado!$B$10:$K$10,"Priority")</f>
        <v>0</v>
      </c>
      <c r="T11" s="101">
        <f>COUNTIF(Colorado!$B$10:$K$10,"*Priority and wait time*")</f>
        <v>0</v>
      </c>
      <c r="U11" s="101">
        <f>COUNTIF(Colorado!$B$10:$K$10,"*No waiting list*")</f>
        <v>0</v>
      </c>
      <c r="V11" s="101">
        <f>COUNTIF(Colorado!$B$10:$K$10,"*No mention of waiting list*")</f>
        <v>6</v>
      </c>
      <c r="W11" s="101">
        <f>COUNTIF(Colorado!$B$10:$K$10,"*Unspecified*")</f>
        <v>0</v>
      </c>
      <c r="X11" s="101">
        <f>COUNTIF(Colorado!$B$10:$K$10,"*Other*")</f>
        <v>0</v>
      </c>
    </row>
    <row r="12" spans="1:24" ht="15">
      <c r="A12" s="24" t="s">
        <v>11</v>
      </c>
      <c r="B12" s="93">
        <v>3884</v>
      </c>
      <c r="C12" s="96" t="str">
        <f t="shared" si="1"/>
        <v>Yes</v>
      </c>
      <c r="D12" s="96">
        <f>COUNTIF(Connecticut!$B$5:$K$5,"*1915(c)*")</f>
        <v>10</v>
      </c>
      <c r="E12" s="108">
        <f>SUM(Connecticut!B9:K9)</f>
        <v>29857</v>
      </c>
      <c r="F12" s="96">
        <f>COUNTIF(Connecticut!$B$8:$K$8,"*Aged*")</f>
        <v>1</v>
      </c>
      <c r="G12" s="96">
        <f>COUNTIF(Connecticut!$B$8:$K$8,"*Autism*")</f>
        <v>1</v>
      </c>
      <c r="H12" s="96">
        <f>COUNTIF(Connecticut!$B$8:$K$8,"*Brain injury*")</f>
        <v>2</v>
      </c>
      <c r="I12" s="96">
        <f>COUNTIF(Connecticut!$B$8:$K$8,"*Developmental disability*")</f>
        <v>3</v>
      </c>
      <c r="J12" s="96">
        <f>COUNTIF(Connecticut!$B$8:$K$8,"*Disabled (other)*")</f>
        <v>0</v>
      </c>
      <c r="K12" s="96">
        <f>COUNTIF(Connecticut!$B$8:$K$8,"*Disabled (physical)*")</f>
        <v>2</v>
      </c>
      <c r="L12" s="96">
        <f>COUNTIF(Connecticut!$B$8:$K$8,"*HIV/AIDS*")</f>
        <v>0</v>
      </c>
      <c r="M12" s="96">
        <f>COUNTIF(Connecticut!$B$8:$K$8,"*Intellectual disability*")</f>
        <v>3</v>
      </c>
      <c r="N12" s="96">
        <f>COUNTIF(Connecticut!$B$8:$K$8,"*Medically fragile*")</f>
        <v>0</v>
      </c>
      <c r="O12" s="96">
        <f>COUNTIF(Connecticut!$B$8:$K$8,"*Mental illness*")</f>
        <v>1</v>
      </c>
      <c r="P12" s="96">
        <f>COUNTIF(Connecticut!$B$8:$K$8,"*Serious emotional disturbance*")</f>
        <v>0</v>
      </c>
      <c r="Q12" s="96">
        <f>COUNTIF(Connecticut!$B$8:$K$8,"*Technology dependent*")</f>
        <v>0</v>
      </c>
      <c r="R12" s="96">
        <f>COUNTIF(Connecticut!$B$10:$K$10,"*First come, first served*")</f>
        <v>4</v>
      </c>
      <c r="S12" s="96">
        <f>COUNTIF(Connecticut!$B$10:$K$10,"Priority")</f>
        <v>0</v>
      </c>
      <c r="T12" s="96">
        <f>COUNTIF(Connecticut!$B$10:$K$10,"*Priority and wait time*")</f>
        <v>0</v>
      </c>
      <c r="U12" s="96">
        <f>COUNTIF(Connecticut!$B$10:$K$10,"*No waiting list*")</f>
        <v>2</v>
      </c>
      <c r="V12" s="96">
        <f>COUNTIF(Connecticut!$B$10:$K$10,"*No mention of waiting list*")</f>
        <v>4</v>
      </c>
      <c r="W12" s="96">
        <f>COUNTIF(Connecticut!$B$10:$K$10,"*Unspecified*")</f>
        <v>0</v>
      </c>
      <c r="X12" s="96">
        <f>COUNTIF(Connecticut!$B$10:$K$10,"*Other*")</f>
        <v>0</v>
      </c>
    </row>
    <row r="13" spans="1:24" ht="15">
      <c r="A13" s="39" t="s">
        <v>12</v>
      </c>
      <c r="B13" s="97">
        <v>0</v>
      </c>
      <c r="C13" s="99" t="str">
        <f t="shared" si="1"/>
        <v>Yes</v>
      </c>
      <c r="D13" s="101">
        <f>COUNTIF(Delaware!$B$5,"*1915(c)*")</f>
        <v>1</v>
      </c>
      <c r="E13" s="100">
        <f>Delaware!B9</f>
        <v>2600</v>
      </c>
      <c r="F13" s="101">
        <f>COUNTIF(Delaware!$B$8,"*Aged*")</f>
        <v>0</v>
      </c>
      <c r="G13" s="101">
        <f>COUNTIF(Delaware!$B$8,"*Autism*")</f>
        <v>1</v>
      </c>
      <c r="H13" s="101">
        <f>COUNTIF(Delaware!$B$8,"*Brain injury*")</f>
        <v>0</v>
      </c>
      <c r="I13" s="101">
        <f>COUNTIF(Delaware!$B$8,"*Developmental disability*")</f>
        <v>0</v>
      </c>
      <c r="J13" s="101">
        <f>COUNTIF(Delaware!$B$8,"*Disabled (other)*")</f>
        <v>0</v>
      </c>
      <c r="K13" s="101">
        <f>COUNTIF(Delaware!$B$8,"*Disabled (physical)*")</f>
        <v>0</v>
      </c>
      <c r="L13" s="101">
        <f>COUNTIF(Delaware!$B$8,"*HIV/AIDS*")</f>
        <v>0</v>
      </c>
      <c r="M13" s="101">
        <f>COUNTIF(Delaware!$B$8,"*Intellectual disability*")</f>
        <v>1</v>
      </c>
      <c r="N13" s="101">
        <f>COUNTIF(Delaware!$B$8,"*Medically fragile*")</f>
        <v>0</v>
      </c>
      <c r="O13" s="101">
        <f>COUNTIF(Delaware!$B$8,"*Mental illness*")</f>
        <v>0</v>
      </c>
      <c r="P13" s="101">
        <f>COUNTIF(Delaware!$B$8,"*Serious emotional disturbance*")</f>
        <v>0</v>
      </c>
      <c r="Q13" s="101">
        <f>COUNTIF(Delaware!$B$8,"*Technology dependent*")</f>
        <v>0</v>
      </c>
      <c r="R13" s="101">
        <f>COUNTIF(Delaware!$B$10,"*First come, first served*")</f>
        <v>0</v>
      </c>
      <c r="S13" s="101">
        <f>COUNTIF(Delaware!$B$10,"Priority")</f>
        <v>0</v>
      </c>
      <c r="T13" s="101">
        <f>COUNTIF(Delaware!$B$10,"*Priority and wait time*")</f>
        <v>0</v>
      </c>
      <c r="U13" s="101">
        <f>COUNTIF(Delaware!$B$10,"*No waiting list*")</f>
        <v>0</v>
      </c>
      <c r="V13" s="101">
        <f>COUNTIF(Delaware!$B$10,"*No mention of waiting list*")</f>
        <v>1</v>
      </c>
      <c r="W13" s="101">
        <f>COUNTIF(Delaware!$B$10,"*Unspecified*")</f>
        <v>0</v>
      </c>
      <c r="X13" s="101">
        <f>COUNTIF(Delaware!$B$10,"*Other*")</f>
        <v>0</v>
      </c>
    </row>
    <row r="14" spans="1:24" ht="15">
      <c r="A14" s="24" t="s">
        <v>13</v>
      </c>
      <c r="B14" s="102">
        <v>0</v>
      </c>
      <c r="C14" s="94" t="str">
        <f t="shared" si="1"/>
        <v>Yes</v>
      </c>
      <c r="D14" s="96">
        <f>COUNTIF('District of Columbia'!$B$5:$C$5,"*1915(c)*")</f>
        <v>2</v>
      </c>
      <c r="E14" s="108">
        <f>SUM('District of Columbia'!B9:C9)</f>
        <v>6982</v>
      </c>
      <c r="F14" s="96">
        <f>COUNTIF('District of Columbia'!$B$8:$C$8,"*Aged*")</f>
        <v>1</v>
      </c>
      <c r="G14" s="103">
        <f>COUNTIF('District of Columbia'!$B$8:$C$8,"*Autism*")</f>
        <v>0</v>
      </c>
      <c r="H14" s="103">
        <f>COUNTIF('District of Columbia'!$B$8:$C$8,"*Brain injury*")</f>
        <v>0</v>
      </c>
      <c r="I14" s="96">
        <f>COUNTIF('District of Columbia'!$B$8:$C$8,"*Developmental disability*")</f>
        <v>1</v>
      </c>
      <c r="J14" s="103">
        <f>COUNTIF('District of Columbia'!$B$8:$C$8,"*Disabled (other)*")</f>
        <v>0</v>
      </c>
      <c r="K14" s="96">
        <f>COUNTIF('District of Columbia'!$B$8:$C$8,"*Disabled (physical)*")</f>
        <v>1</v>
      </c>
      <c r="L14" s="103">
        <f>COUNTIF('District of Columbia'!$B$8:$C$8,"*HIV/AIDS*")</f>
        <v>0</v>
      </c>
      <c r="M14" s="96">
        <f>COUNTIF('District of Columbia'!$B$8:$C$8,"*Intellectual disability*")</f>
        <v>1</v>
      </c>
      <c r="N14" s="103">
        <f>COUNTIF('District of Columbia'!$B$8:$C$8,"*Medically fragile*")</f>
        <v>0</v>
      </c>
      <c r="O14" s="103">
        <f>COUNTIF('District of Columbia'!$B$8:$C$8,"*Mental illness*")</f>
        <v>0</v>
      </c>
      <c r="P14" s="103">
        <f>COUNTIF('District of Columbia'!$B$8:$C$8,"*Serious emotional disturbance*")</f>
        <v>0</v>
      </c>
      <c r="Q14" s="103">
        <f>COUNTIF('District of Columbia'!$B$8:$C$8,"*Technology dependent*")</f>
        <v>0</v>
      </c>
      <c r="R14" s="96">
        <f>COUNTIF('District of Columbia'!$B$10:$C$10,"*First come, first served*")</f>
        <v>0</v>
      </c>
      <c r="S14" s="96">
        <f>COUNTIF('District of Columbia'!$B$10:$C$10,"Priority")</f>
        <v>0</v>
      </c>
      <c r="T14" s="96">
        <f>COUNTIF('District of Columbia'!$B$10:$C$10,"*Priority and wait time*")</f>
        <v>1</v>
      </c>
      <c r="U14" s="96">
        <f>COUNTIF('District of Columbia'!$B$10:$C$10,"*No waiting list*")</f>
        <v>0</v>
      </c>
      <c r="V14" s="96">
        <f>COUNTIF('District of Columbia'!$B$10:$C$10,"*No mention of waiting list*")</f>
        <v>1</v>
      </c>
      <c r="W14" s="96">
        <f>COUNTIF('District of Columbia'!$B$10:$C$10,"*Unspecified*")</f>
        <v>0</v>
      </c>
      <c r="X14" s="96">
        <f>COUNTIF('District of Columbia'!$B$10:$C$10,"*Other*")</f>
        <v>0</v>
      </c>
    </row>
    <row r="15" spans="1:24" ht="15">
      <c r="A15" s="39" t="s">
        <v>14</v>
      </c>
      <c r="B15" s="105">
        <v>71662</v>
      </c>
      <c r="C15" s="101" t="str">
        <f t="shared" si="1"/>
        <v>Yes</v>
      </c>
      <c r="D15" s="101">
        <f>COUNTIF(Florida!$B$5:$G$5,"*1915(c)*")</f>
        <v>6</v>
      </c>
      <c r="E15" s="100">
        <f>SUM(Florida!B9:G9)</f>
        <v>104104</v>
      </c>
      <c r="F15" s="101">
        <f>COUNTIF(Florida!$B$8:$G$8,"*Aged*")</f>
        <v>1</v>
      </c>
      <c r="G15" s="101">
        <f>COUNTIF(Florida!$B$8:$G$8,"*Autism*")</f>
        <v>1</v>
      </c>
      <c r="H15" s="101">
        <f>COUNTIF(Florida!$B$8:$G$8,"*Brain injury*")</f>
        <v>2</v>
      </c>
      <c r="I15" s="101">
        <f>COUNTIF(Florida!$B$8:$G$8,"*Developmental disability*")</f>
        <v>1</v>
      </c>
      <c r="J15" s="101">
        <f>COUNTIF(Florida!$B$8:$G$8,"*Disabled (other)*")</f>
        <v>0</v>
      </c>
      <c r="K15" s="101">
        <f>COUNTIF(Florida!$B$8:$G$8,"*Disabled (physical)*")</f>
        <v>1</v>
      </c>
      <c r="L15" s="101">
        <f>COUNTIF(Florida!$B$8:$G$8,"*HIV/AIDS*")</f>
        <v>1</v>
      </c>
      <c r="M15" s="101">
        <f>COUNTIF(Florida!$B$8:$G$8,"*Intellectual disability*")</f>
        <v>1</v>
      </c>
      <c r="N15" s="101">
        <f>COUNTIF(Florida!$B$8:$G$8,"*Medically fragile*")</f>
        <v>4</v>
      </c>
      <c r="O15" s="101">
        <f>COUNTIF(Florida!$B$8:$G$8,"*Mental illness*")</f>
        <v>0</v>
      </c>
      <c r="P15" s="101">
        <f>COUNTIF(Florida!$B$8:$G$8,"*Serious emotional disturbance*")</f>
        <v>0</v>
      </c>
      <c r="Q15" s="101">
        <f>COUNTIF(Florida!$B$8:$G$8,"*Technology dependent*")</f>
        <v>0</v>
      </c>
      <c r="R15" s="101">
        <f>COUNTIF(Florida!$B$10:$G$10,"*First come, first served*")</f>
        <v>0</v>
      </c>
      <c r="S15" s="101">
        <f>COUNTIF(Florida!$B$10:$G$10,"Priority")</f>
        <v>1</v>
      </c>
      <c r="T15" s="101">
        <f>COUNTIF(Florida!$B$10:$G$10,"*Priority and wait time*")</f>
        <v>0</v>
      </c>
      <c r="U15" s="101">
        <f>COUNTIF(Florida!$B$10:$G$10,"*No waiting list*")</f>
        <v>0</v>
      </c>
      <c r="V15" s="101">
        <f>COUNTIF(Florida!$B$10:$G$10,"*No mention of waiting list*")</f>
        <v>4</v>
      </c>
      <c r="W15" s="101">
        <f>COUNTIF(Florida!$B$10:$G$10,"*Unspecified*")</f>
        <v>1</v>
      </c>
      <c r="X15" s="101">
        <f>COUNTIF(Florida!$B$10:$G$10,"*Other*")</f>
        <v>0</v>
      </c>
    </row>
    <row r="16" spans="1:24" ht="15">
      <c r="A16" s="24" t="s">
        <v>15</v>
      </c>
      <c r="B16" s="93">
        <v>6759</v>
      </c>
      <c r="C16" s="96" t="str">
        <f>IF(D16&gt;0,"Yes","No")</f>
        <v>Yes</v>
      </c>
      <c r="D16" s="96">
        <f>COUNTIF(Georgia!$B$5:$E$5,"*1915(c)*")</f>
        <v>4</v>
      </c>
      <c r="E16" s="108">
        <f>SUM(Georgia!B9:E9)</f>
        <v>49293</v>
      </c>
      <c r="F16" s="96">
        <f>COUNTIF(Georgia!$B$8:$E$8,"*Aged*")</f>
        <v>1</v>
      </c>
      <c r="G16" s="96">
        <f>COUNTIF(Georgia!$B$8:$E$8,"*Autism*")</f>
        <v>0</v>
      </c>
      <c r="H16" s="96">
        <f>COUNTIF(Georgia!$B$8:$E$8,"*Brain injury*")</f>
        <v>0</v>
      </c>
      <c r="I16" s="96">
        <f>COUNTIF(Georgia!$B$8:$E$8,"*Developmental disability*")</f>
        <v>2</v>
      </c>
      <c r="J16" s="96">
        <f>COUNTIF(Georgia!$B$8:$E$8,"*Disabled (other)*")</f>
        <v>0</v>
      </c>
      <c r="K16" s="96">
        <f>COUNTIF(Georgia!$B$8:$E$8,"*Disabled (physical)*")</f>
        <v>2</v>
      </c>
      <c r="L16" s="96">
        <f>COUNTIF(Georgia!$B$8:$E$78,"*HIV/AIDS*")</f>
        <v>0</v>
      </c>
      <c r="M16" s="96">
        <f>COUNTIF(Georgia!$B$8:$E$8,"*Intellectual disability*")</f>
        <v>2</v>
      </c>
      <c r="N16" s="96">
        <f>COUNTIF(Georgia!$B$8:$E$8,"*Medically fragile*")</f>
        <v>0</v>
      </c>
      <c r="O16" s="96">
        <f>COUNTIF(Georgia!$B$8:$E$8,"*Mental illness*")</f>
        <v>0</v>
      </c>
      <c r="P16" s="96">
        <f>COUNTIF(Georgia!$B$8:$E$8,"*Serious emotional disturbance*")</f>
        <v>0</v>
      </c>
      <c r="Q16" s="96">
        <f>COUNTIF(Georgia!$B$8:$E$8,"*Technology dependent*")</f>
        <v>0</v>
      </c>
      <c r="R16" s="96">
        <f>COUNTIF(Georgia!$B$10:$E$10,"*First come, first served*")</f>
        <v>0</v>
      </c>
      <c r="S16" s="96">
        <f>COUNTIF(Georgia!$B$10:$E$10,"Priority")</f>
        <v>2</v>
      </c>
      <c r="T16" s="96">
        <f>COUNTIF(Georgia!$B$10:$E$10,"*Priority and wait time*")</f>
        <v>0</v>
      </c>
      <c r="U16" s="96">
        <f>COUNTIF(Georgia!$B$10:$E$10,"*No waiting list*")</f>
        <v>0</v>
      </c>
      <c r="V16" s="96">
        <f>COUNTIF(Georgia!$B$10:$E$10,"*No mention of waiting list*")</f>
        <v>2</v>
      </c>
      <c r="W16" s="96">
        <f>COUNTIF(Georgia!$B$10:$E$10,"*Unspecified*")</f>
        <v>0</v>
      </c>
      <c r="X16" s="96">
        <f>COUNTIF(Georgia!$B$10:$E$10,"*Other*")</f>
        <v>0</v>
      </c>
    </row>
    <row r="17" spans="1:24" ht="15">
      <c r="A17" s="39" t="s">
        <v>16</v>
      </c>
      <c r="B17" s="97">
        <v>0</v>
      </c>
      <c r="C17" s="99" t="str">
        <f>IF(D17&gt;0,"Yes","No")</f>
        <v>Yes</v>
      </c>
      <c r="D17" s="101">
        <f>COUNTIF(Hawaii!$B$5,"*1915(c)*")</f>
        <v>1</v>
      </c>
      <c r="E17" s="100">
        <f>Hawaii!B9</f>
        <v>2735</v>
      </c>
      <c r="F17" s="101">
        <f>COUNTIF(Hawaii!$B$8,"*Aged*")</f>
        <v>0</v>
      </c>
      <c r="G17" s="101">
        <f>COUNTIF(Hawaii!$B$8,"*Autism*")</f>
        <v>0</v>
      </c>
      <c r="H17" s="101">
        <f>COUNTIF(Hawaii!$B$8,"*Brain injury*")</f>
        <v>0</v>
      </c>
      <c r="I17" s="101">
        <f>COUNTIF(Hawaii!$B$8,"*Developmental disability*")</f>
        <v>1</v>
      </c>
      <c r="J17" s="101">
        <f>COUNTIF(Hawaii!$B$8,"*Disabled (other)*")</f>
        <v>0</v>
      </c>
      <c r="K17" s="101">
        <f>COUNTIF(Hawaii!$B$8,"*Disabled (physical)*")</f>
        <v>0</v>
      </c>
      <c r="L17" s="101">
        <f>COUNTIF(Hawaii!$B$8,"*HIV/AIDS*")</f>
        <v>0</v>
      </c>
      <c r="M17" s="101">
        <f>COUNTIF(Hawaii!$B$8,"*Intellectual disability*")</f>
        <v>1</v>
      </c>
      <c r="N17" s="101">
        <f>COUNTIF(Hawaii!$B$8,"*Medically fragile*")</f>
        <v>0</v>
      </c>
      <c r="O17" s="101">
        <f>COUNTIF(Hawaii!$B$8,"*Mental illness*")</f>
        <v>0</v>
      </c>
      <c r="P17" s="101">
        <f>COUNTIF(Hawaii!$B$8,"*Serious emotional disturbance*")</f>
        <v>0</v>
      </c>
      <c r="Q17" s="101">
        <f>COUNTIF(Hawaii!$B$8,"*Technology dependent*")</f>
        <v>0</v>
      </c>
      <c r="R17" s="101">
        <f>COUNTIF(Hawaii!$B$10,"*First come, first served*")</f>
        <v>0</v>
      </c>
      <c r="S17" s="101">
        <f>COUNTIF(Hawaii!$B$10,"Priority")</f>
        <v>0</v>
      </c>
      <c r="T17" s="101">
        <f>COUNTIF(Hawaii!$B$10,"*Priority and wait time*")</f>
        <v>0</v>
      </c>
      <c r="U17" s="101">
        <f>COUNTIF(Hawaii!$B$10,"*No waiting list*")</f>
        <v>0</v>
      </c>
      <c r="V17" s="101">
        <f>COUNTIF(Hawaii!$B$10,"*No mention of waiting list*")</f>
        <v>1</v>
      </c>
      <c r="W17" s="101">
        <f>COUNTIF(Hawaii!$B$10,"*Unspecified*")</f>
        <v>0</v>
      </c>
      <c r="X17" s="101">
        <f>COUNTIF(Hawaii!$B$10,"*Other*")</f>
        <v>0</v>
      </c>
    </row>
    <row r="18" spans="1:24" ht="15">
      <c r="A18" s="24" t="s">
        <v>17</v>
      </c>
      <c r="B18" s="102">
        <v>0</v>
      </c>
      <c r="C18" s="96" t="str">
        <f t="shared" ref="C18:C19" si="2">IF(D18&gt;0,"Yes","No")</f>
        <v>Yes</v>
      </c>
      <c r="D18" s="96">
        <f>COUNTIF(Idaho!$B$5:$C$5,"*1915(c)*")</f>
        <v>2</v>
      </c>
      <c r="E18" s="108">
        <f>SUM(Idaho!$B$9:$C$9)</f>
        <v>16579</v>
      </c>
      <c r="F18" s="96">
        <f>COUNTIF(Idaho!$B$8:$C$8,"*Aged*")</f>
        <v>1</v>
      </c>
      <c r="G18" s="96">
        <f>COUNTIF(Idaho!$B$8:$C$8,"*Autism*")</f>
        <v>1</v>
      </c>
      <c r="H18" s="96">
        <f>COUNTIF(Idaho!$B$8:$C$8,"*Brain injury*")</f>
        <v>0</v>
      </c>
      <c r="I18" s="96">
        <f>COUNTIF(Idaho!$B$8:$C$8,"*Developmental disability*")</f>
        <v>1</v>
      </c>
      <c r="J18" s="96">
        <f>COUNTIF(Idaho!$B$8:$C$8,"*Disabled (other)*")</f>
        <v>1</v>
      </c>
      <c r="K18" s="96">
        <f>COUNTIF(Idaho!$B$8:$C$8,"*Disabled (physical)*")</f>
        <v>1</v>
      </c>
      <c r="L18" s="96">
        <f>COUNTIF(Idaho!$B$8:$C$8,"*HIV/AIDS*")</f>
        <v>0</v>
      </c>
      <c r="M18" s="96">
        <f>COUNTIF(Idaho!$B$8:$C$8,"*Intellectual disability*")</f>
        <v>1</v>
      </c>
      <c r="N18" s="96">
        <f>COUNTIF(Idaho!$B$8:$C$8,"*Medically fragile*")</f>
        <v>0</v>
      </c>
      <c r="O18" s="96">
        <f>COUNTIF(Idaho!$B$8:$C$8,"*Mental illness*")</f>
        <v>0</v>
      </c>
      <c r="P18" s="96">
        <f>COUNTIF(Idaho!$B$8:$C$8,"*Serious emotional disturbance*")</f>
        <v>0</v>
      </c>
      <c r="Q18" s="96">
        <f>COUNTIF(Idaho!$B$8:$C$8,"*Technology dependent*")</f>
        <v>0</v>
      </c>
      <c r="R18" s="96">
        <f>COUNTIF(Idaho!$B$10:$C$10,"*First come, first served*")</f>
        <v>0</v>
      </c>
      <c r="S18" s="96">
        <f>COUNTIF(Idaho!$B$10:$C$10,"Priority")</f>
        <v>0</v>
      </c>
      <c r="T18" s="96">
        <f>COUNTIF(Idaho!$B$10:$C$10,"*Priority and wait time*")</f>
        <v>0</v>
      </c>
      <c r="U18" s="96">
        <f>COUNTIF(Idaho!$B$10:$C$10,"*No waiting list*")</f>
        <v>0</v>
      </c>
      <c r="V18" s="96">
        <f>COUNTIF(Idaho!$B$10:$C$10,"*No mention of waiting list*")</f>
        <v>2</v>
      </c>
      <c r="W18" s="96">
        <f>COUNTIF(Idaho!$B$10:$C$10,"*Unspecified*")</f>
        <v>0</v>
      </c>
      <c r="X18" s="96">
        <f>COUNTIF(Idaho!$B$10:$C$10,"*Other*")</f>
        <v>0</v>
      </c>
    </row>
    <row r="19" spans="1:24" ht="15">
      <c r="A19" s="39" t="s">
        <v>18</v>
      </c>
      <c r="B19" s="105">
        <v>19354</v>
      </c>
      <c r="C19" s="101" t="str">
        <f t="shared" si="2"/>
        <v>Yes</v>
      </c>
      <c r="D19" s="110">
        <f>COUNTIF(Illinois!$B$5:$J$5,"*1915(c)*")</f>
        <v>9</v>
      </c>
      <c r="E19" s="100">
        <f>SUM(Illinois!$B$9:$J$9)</f>
        <v>162619</v>
      </c>
      <c r="F19" s="101">
        <f>COUNTIF(Illinois!$B$8:$J$8,"*Aged*")</f>
        <v>2</v>
      </c>
      <c r="G19" s="101">
        <f>COUNTIF(Illinois!$B$8:$J$8,"*Autism*")</f>
        <v>3</v>
      </c>
      <c r="H19" s="101">
        <f>COUNTIF(Illinois!$B$8:$J$8,"*Brain injury*")</f>
        <v>1</v>
      </c>
      <c r="I19" s="101">
        <f>COUNTIF(Illinois!$B$8:$J$8,"*Developmental disability*")</f>
        <v>3</v>
      </c>
      <c r="J19" s="101">
        <f>COUNTIF(Illinois!$B$8:$J$8,"*Disabled (other)*")</f>
        <v>0</v>
      </c>
      <c r="K19" s="101">
        <f>COUNTIF(Illinois!$B$8:$J$8,"*Disabled (physical)*")</f>
        <v>3</v>
      </c>
      <c r="L19" s="101">
        <f>COUNTIF(Illinois!$B$8:$J$8,"*HIV/AIDS*")</f>
        <v>1</v>
      </c>
      <c r="M19" s="101">
        <f>COUNTIF(Illinois!$B$8:$J$8,"*Intellectual disability*")</f>
        <v>3</v>
      </c>
      <c r="N19" s="101">
        <f>COUNTIF(Illinois!$B$8:$J$8,"*Medically fragile*")</f>
        <v>1</v>
      </c>
      <c r="O19" s="101">
        <f>COUNTIF(Illinois!$B$8:$J$8,"*Mental illness*")</f>
        <v>0</v>
      </c>
      <c r="P19" s="101">
        <f>COUNTIF(Illinois!$B$8:$J$8,"*Serious emotional disturbance*")</f>
        <v>0</v>
      </c>
      <c r="Q19" s="101">
        <f>COUNTIF(Illinois!$B$8:$J$8,"*Technology dependent*")</f>
        <v>1</v>
      </c>
      <c r="R19" s="101">
        <f>COUNTIF(Illinois!$B$10:$J$10,"*First come, first served*")</f>
        <v>0</v>
      </c>
      <c r="S19" s="101">
        <f>COUNTIF(Illinois!$B$10:$J$10,"Priority")</f>
        <v>0</v>
      </c>
      <c r="T19" s="101">
        <f>COUNTIF(Illinois!$B$10:$J$10,"*Priority and wait time*")</f>
        <v>1</v>
      </c>
      <c r="U19" s="101">
        <f>COUNTIF(Illinois!$B$10:$J$10,"*No waiting list*")</f>
        <v>7</v>
      </c>
      <c r="V19" s="101">
        <f>COUNTIF(Illinois!$B$10:$J$10,"*No mention of waiting list*")</f>
        <v>0</v>
      </c>
      <c r="W19" s="101">
        <f>COUNTIF(Illinois!$B$10:$J$10,"*Unspecified*")</f>
        <v>0</v>
      </c>
      <c r="X19" s="101">
        <f>COUNTIF(Illinois!$B$10:$J$10,"*Other*")</f>
        <v>1</v>
      </c>
    </row>
    <row r="20" spans="1:24" s="1" customFormat="1" ht="15">
      <c r="A20" s="24" t="s">
        <v>19</v>
      </c>
      <c r="B20" s="93">
        <v>1514</v>
      </c>
      <c r="C20" s="94" t="str">
        <f>IF(D20&gt;0,"Yes","No")</f>
        <v>Yes</v>
      </c>
      <c r="D20" s="94">
        <f>COUNTIF(Indiana!$B$5:$E$5,"*1915(c)*")</f>
        <v>4</v>
      </c>
      <c r="E20" s="108">
        <f>SUM(Indiana!$B$9:$E$9)</f>
        <v>46246</v>
      </c>
      <c r="F20" s="94">
        <f>COUNTIF(Indiana!$B$8:$E$8,"*Aged*")</f>
        <v>1</v>
      </c>
      <c r="G20" s="94">
        <f>COUNTIF(Indiana!$B$8:$E$8,"*Autism*")</f>
        <v>2</v>
      </c>
      <c r="H20" s="94">
        <f>COUNTIF(Indiana!$B$8:$E$8,"*Brain injury*")</f>
        <v>1</v>
      </c>
      <c r="I20" s="94">
        <f>COUNTIF(Indiana!$B$8:$E$8,"*Developmental disability*")</f>
        <v>2</v>
      </c>
      <c r="J20" s="94">
        <f>COUNTIF(Indiana!$B$8:$E$8,"*Disabled (other)*")</f>
        <v>1</v>
      </c>
      <c r="K20" s="94">
        <f>COUNTIF(Indiana!$B$8:$E$8,"*Disabled (physical)*")</f>
        <v>1</v>
      </c>
      <c r="L20" s="103">
        <f>COUNTIF(Indiana!$B$8:$E$8,"*HIV/AIDS*")</f>
        <v>0</v>
      </c>
      <c r="M20" s="94">
        <f>COUNTIF(Indiana!$B$8:$E$8,"*Intellectual disability*")</f>
        <v>2</v>
      </c>
      <c r="N20" s="103">
        <f>COUNTIF(Indiana!$B$8:$E$8,"*Medically fragile*")</f>
        <v>0</v>
      </c>
      <c r="O20" s="103">
        <f>COUNTIF(Indiana!$B$8:$E$8,"*Mental illness*")</f>
        <v>0</v>
      </c>
      <c r="P20" s="103">
        <f>COUNTIF(Indiana!$B$8:$E$8,"*Serious emotional disturbance*")</f>
        <v>0</v>
      </c>
      <c r="Q20" s="103">
        <f>COUNTIF(Indiana!$B$8:$E$8,"*Technology dependent*")</f>
        <v>0</v>
      </c>
      <c r="R20" s="96">
        <f>COUNTIF(Indiana!$B$10:$E$10,"*First come, first served*")</f>
        <v>1</v>
      </c>
      <c r="S20" s="96">
        <f>COUNTIF(Indiana!$B$10:$E$10,"*Priority*")</f>
        <v>2</v>
      </c>
      <c r="T20" s="96">
        <f>COUNTIF(Indiana!$B$10:$E$10,"*Priority and wait time*")</f>
        <v>0</v>
      </c>
      <c r="U20" s="96">
        <f>COUNTIF(Indiana!$B$10:$E$10,"*No waiting list*")</f>
        <v>1</v>
      </c>
      <c r="V20" s="96">
        <f>COUNTIF(Indiana!$B$10:$E$10,"*No mention of waiting list*")</f>
        <v>0</v>
      </c>
      <c r="W20" s="96">
        <f>COUNTIF(Indiana!$B$10:$E$10,"*Unspecified*")</f>
        <v>0</v>
      </c>
      <c r="X20" s="96">
        <f>COUNTIF(Indiana!$B$10:$E$10,"*Other*")</f>
        <v>0</v>
      </c>
    </row>
    <row r="21" spans="1:24" s="1" customFormat="1" ht="15">
      <c r="A21" s="39" t="s">
        <v>20</v>
      </c>
      <c r="B21" s="105">
        <v>6574</v>
      </c>
      <c r="C21" s="101" t="str">
        <f t="shared" ref="C21:C56" si="3">IF(D21&gt;0,"Yes","No")</f>
        <v>Yes</v>
      </c>
      <c r="D21" s="110">
        <f>COUNTIF(Iowa!$B$5:$H$5,"*1915(c)*")</f>
        <v>7</v>
      </c>
      <c r="E21" s="100">
        <f>SUM(Iowa!B9:H9)</f>
        <v>32392</v>
      </c>
      <c r="F21" s="101">
        <f>COUNTIF(Iowa!$B$8:$H$8,"*Aged*")</f>
        <v>1</v>
      </c>
      <c r="G21" s="101">
        <f>COUNTIF(Iowa!$B$8:$H$8,"*Autism*")</f>
        <v>0</v>
      </c>
      <c r="H21" s="101">
        <f>COUNTIF(Iowa!$B$8:$H$8,"*Brain injury*")</f>
        <v>1</v>
      </c>
      <c r="I21" s="101">
        <f>COUNTIF(Iowa!$B$8:$H$8,"*Developmental disability*")</f>
        <v>0</v>
      </c>
      <c r="J21" s="101">
        <f>COUNTIF(Iowa!$B$8:$H$8,"*Disabled (other)*")</f>
        <v>0</v>
      </c>
      <c r="K21" s="101">
        <f>COUNTIF(Iowa!$B$8:$H$8,"*Disabled (physical)*")</f>
        <v>2</v>
      </c>
      <c r="L21" s="101">
        <f>COUNTIF(Iowa!$B$8:$H$8,"*HIV/AIDS*")</f>
        <v>1</v>
      </c>
      <c r="M21" s="101">
        <f>COUNTIF(Iowa!$B$8:$H$8,"*Intellectual disability*")</f>
        <v>1</v>
      </c>
      <c r="N21" s="101">
        <f>COUNTIF(Iowa!$B$8:$H$8,"*Medically fragile*")</f>
        <v>0</v>
      </c>
      <c r="O21" s="101">
        <f>COUNTIF(Iowa!$B$8:$H$8,"*Mental illness*")</f>
        <v>0</v>
      </c>
      <c r="P21" s="101">
        <f>COUNTIF(Iowa!$B$8:$H$8,"*Serious emotional disturbance*")</f>
        <v>1</v>
      </c>
      <c r="Q21" s="101">
        <f>COUNTIF(Iowa!$B$8:$H$8,"*Technology dependent*")</f>
        <v>0</v>
      </c>
      <c r="R21" s="101">
        <f>COUNTIF(Iowa!$B$10:$H$10,"*First come, first served*")</f>
        <v>4</v>
      </c>
      <c r="S21" s="101">
        <f>COUNTIF(Iowa!$B$10:$H$10,"Priority")</f>
        <v>0</v>
      </c>
      <c r="T21" s="101">
        <f>COUNTIF(Iowa!$B$10:$H$10,"*Priority and wait time*")</f>
        <v>1</v>
      </c>
      <c r="U21" s="101">
        <f>COUNTIF(Iowa!$B$10:$H$10,"*No waiting list*")</f>
        <v>1</v>
      </c>
      <c r="V21" s="101">
        <f>COUNTIF(Iowa!$B$10:$H$10,"*No mention of waiting list*")</f>
        <v>1</v>
      </c>
      <c r="W21" s="101">
        <f>COUNTIF(Iowa!$B$10:$H$10,"*Unspecified*")</f>
        <v>0</v>
      </c>
      <c r="X21" s="101">
        <f>COUNTIF(Iowa!$B$10:$H$10,"*Other*")</f>
        <v>0</v>
      </c>
    </row>
    <row r="22" spans="1:24" s="1" customFormat="1" ht="15">
      <c r="A22" s="24" t="s">
        <v>21</v>
      </c>
      <c r="B22" s="93">
        <v>5230</v>
      </c>
      <c r="C22" s="96" t="str">
        <f t="shared" si="3"/>
        <v>Yes</v>
      </c>
      <c r="D22" s="94">
        <f>COUNTIF(Kansas!$B$5:$H$5,"*1915(c)*")</f>
        <v>7</v>
      </c>
      <c r="E22" s="108">
        <f>SUM(Kansas!B9:H9)</f>
        <v>29569</v>
      </c>
      <c r="F22" s="96">
        <f>COUNTIF(Kansas!$B$8:$H$8,"*Aged*")</f>
        <v>1</v>
      </c>
      <c r="G22" s="96">
        <f>COUNTIF(Kansas!$B$8:$H$8,"*Autism*")</f>
        <v>2</v>
      </c>
      <c r="H22" s="96">
        <f>COUNTIF(Kansas!$B$8:$H$8,"*Brain injury*")</f>
        <v>1</v>
      </c>
      <c r="I22" s="96">
        <f>COUNTIF(Kansas!$B$8:$H$8,"*Developmental disability*")</f>
        <v>1</v>
      </c>
      <c r="J22" s="96">
        <f>COUNTIF(Kansas!$B$8:$H$8,"*Disabled (other)*")</f>
        <v>0</v>
      </c>
      <c r="K22" s="96">
        <f>COUNTIF(Kansas!$B$8:$H$8,"*Disabled (physical)*")</f>
        <v>1</v>
      </c>
      <c r="L22" s="96">
        <f>COUNTIF(Kansas!$B$8:$H$8,"*HIV/AIDS*")</f>
        <v>0</v>
      </c>
      <c r="M22" s="96">
        <f>COUNTIF(Kansas!$B$8:$H$8,"*Intellectual disability*")</f>
        <v>1</v>
      </c>
      <c r="N22" s="96">
        <f>COUNTIF(Kansas!$B$8:$H$8,"*Medically fragile*")</f>
        <v>1</v>
      </c>
      <c r="O22" s="96">
        <f>COUNTIF(Kansas!$B$8:$H$8,"*Mental illness*")</f>
        <v>0</v>
      </c>
      <c r="P22" s="96">
        <f>COUNTIF(Kansas!$B$8:$H$8,"*Serious emotional disturbance*")</f>
        <v>1</v>
      </c>
      <c r="Q22" s="96">
        <f>COUNTIF(Kansas!$B$8:$H$8,"*Technology dependent*")</f>
        <v>1</v>
      </c>
      <c r="R22" s="96">
        <f>COUNTIF(Kansas!$B$10:$H$10,"*First come, first served*")</f>
        <v>4</v>
      </c>
      <c r="S22" s="96">
        <f>COUNTIF(Kansas!$B$10:$H$10,"Priority")</f>
        <v>0</v>
      </c>
      <c r="T22" s="96">
        <f>COUNTIF(Kansas!$B$10:$H$10,"*Priority and wait time*")</f>
        <v>0</v>
      </c>
      <c r="U22" s="96">
        <f>COUNTIF(Kansas!$B$10:$H$10,"*No waiting list*")</f>
        <v>3</v>
      </c>
      <c r="V22" s="96">
        <f>COUNTIF(Kansas!$B$10:$H$10,"*No mention of waiting list*")</f>
        <v>0</v>
      </c>
      <c r="W22" s="96">
        <f>COUNTIF(Kansas!$B$10:$H$10,"*Unspecified*")</f>
        <v>0</v>
      </c>
      <c r="X22" s="96">
        <f>COUNTIF(Kansas!$B$10:$H$10,"*Other*")</f>
        <v>0</v>
      </c>
    </row>
    <row r="23" spans="1:24" ht="15">
      <c r="A23" s="39" t="s">
        <v>22</v>
      </c>
      <c r="B23" s="105">
        <v>9194</v>
      </c>
      <c r="C23" s="101" t="str">
        <f t="shared" si="3"/>
        <v>Yes</v>
      </c>
      <c r="D23" s="110">
        <f>COUNTIF(Kentucky!$B$5:$G$5,"*1915(c)*")</f>
        <v>6</v>
      </c>
      <c r="E23" s="100">
        <f>SUM(Kentucky!B9:G9)</f>
        <v>33374</v>
      </c>
      <c r="F23" s="101">
        <f>COUNTIF(Kentucky!$B$8:$G$8,"*Aged*")</f>
        <v>1</v>
      </c>
      <c r="G23" s="101">
        <f>COUNTIF(Kentucky!$B$8:$G$8,"*Autism*")</f>
        <v>0</v>
      </c>
      <c r="H23" s="101">
        <f>COUNTIF(Kentucky!$B$8:$G$8,"*Brain injury*")</f>
        <v>2</v>
      </c>
      <c r="I23" s="101">
        <f>COUNTIF(Kentucky!$B$8:$G$8,"*Developmental disability*")</f>
        <v>2</v>
      </c>
      <c r="J23" s="101">
        <f>COUNTIF(Kentucky!$B$8:$G$8,"*Disabled (other)*")</f>
        <v>1</v>
      </c>
      <c r="K23" s="101">
        <f>COUNTIF(Kentucky!$B$8:$G$8,"*Disabled (physical)*")</f>
        <v>1</v>
      </c>
      <c r="L23" s="101">
        <f>COUNTIF(Kentucky!$B$8:$G$8,"*HIV/AIDS*")</f>
        <v>0</v>
      </c>
      <c r="M23" s="101">
        <f>COUNTIF(Kentucky!$B$8:$G$8,"*Intellectual disability*")</f>
        <v>2</v>
      </c>
      <c r="N23" s="101">
        <f>COUNTIF(Kentucky!$B$8:$G$8,"*Medically fragile*")</f>
        <v>0</v>
      </c>
      <c r="O23" s="101">
        <f>COUNTIF(Kentucky!$B$8:$G$8,"*Mental illness*")</f>
        <v>0</v>
      </c>
      <c r="P23" s="101">
        <f>COUNTIF(Kentucky!$B$8:$G$8,"*Serious emotional disturbance*")</f>
        <v>0</v>
      </c>
      <c r="Q23" s="101">
        <f>COUNTIF(Kentucky!$B$8:$G$8,"*Technology dependent*")</f>
        <v>1</v>
      </c>
      <c r="R23" s="101">
        <f>COUNTIF(Kentucky!$B$10:$G$10,"*First come, first served*")</f>
        <v>0</v>
      </c>
      <c r="S23" s="101">
        <f>COUNTIF(Kentucky!$B$10:$G$10,"Priority")</f>
        <v>0</v>
      </c>
      <c r="T23" s="101">
        <f>COUNTIF(Kentucky!$B$10:$G$10,"*Priority and wait time*")</f>
        <v>3</v>
      </c>
      <c r="U23" s="101">
        <f>COUNTIF(Kentucky!$B$10:$G$10,"*No waiting list*")</f>
        <v>0</v>
      </c>
      <c r="V23" s="101">
        <f>COUNTIF(Kentucky!$B$10:$G$10,"*No mention of waiting list*")</f>
        <v>3</v>
      </c>
      <c r="W23" s="101">
        <f>COUNTIF(Kentucky!$B$10:$G$10,"*Unspecified*")</f>
        <v>0</v>
      </c>
      <c r="X23" s="101">
        <f>COUNTIF(Kentucky!$B$10:$G$10,"*Other*")</f>
        <v>0</v>
      </c>
    </row>
    <row r="24" spans="1:24" ht="15">
      <c r="A24" s="24" t="s">
        <v>23</v>
      </c>
      <c r="B24" s="93">
        <v>64918</v>
      </c>
      <c r="C24" s="96" t="str">
        <f t="shared" si="3"/>
        <v>Yes</v>
      </c>
      <c r="D24" s="111">
        <f>COUNTIF(Louisiana!$B$5:$H$5,"*1915(c)*")</f>
        <v>7</v>
      </c>
      <c r="E24" s="108">
        <f>SUM(Louisiana!B9:H9)</f>
        <v>24415</v>
      </c>
      <c r="F24" s="96">
        <f>COUNTIF(Louisiana!$B$8:$H$8,"*Aged*")</f>
        <v>2</v>
      </c>
      <c r="G24" s="96">
        <f>COUNTIF(Louisiana!$B$8:$H$8,"*Autism*")</f>
        <v>4</v>
      </c>
      <c r="H24" s="96">
        <f>COUNTIF(Louisiana!$B$8:$H$8,"*Brain injury*")</f>
        <v>0</v>
      </c>
      <c r="I24" s="96">
        <f>COUNTIF(Louisiana!$B$8:$H$8,"*Developmental disability*")</f>
        <v>4</v>
      </c>
      <c r="J24" s="96">
        <f>COUNTIF(Louisiana!$B$8:$H$8,"*Disabled (other)*")</f>
        <v>0</v>
      </c>
      <c r="K24" s="96">
        <f>COUNTIF(Louisiana!$B$8:$H$8,"*Disabled (physical)*")</f>
        <v>2</v>
      </c>
      <c r="L24" s="96">
        <f>COUNTIF(Louisiana!$B$8:$H$8,"*HIV/AIDS*")</f>
        <v>0</v>
      </c>
      <c r="M24" s="96">
        <f>COUNTIF(Louisiana!$B$8:$H$8,"*Intellectual disability*")</f>
        <v>4</v>
      </c>
      <c r="N24" s="96">
        <f>COUNTIF(Louisiana!$B$8:$H$8,"*Medically fragile*")</f>
        <v>0</v>
      </c>
      <c r="O24" s="96">
        <f>COUNTIF(Louisiana!$B$8:$H$8,"*Mental illness*")</f>
        <v>1</v>
      </c>
      <c r="P24" s="96">
        <f>COUNTIF(Louisiana!$B$8:$H$8,"*Serious emotional disturbance*")</f>
        <v>1</v>
      </c>
      <c r="Q24" s="96">
        <f>COUNTIF(Louisiana!$B$8:$H$8,"*Technology dependent*")</f>
        <v>0</v>
      </c>
      <c r="R24" s="96">
        <f>COUNTIF(Louisiana!$B$10:$H$10,"*First come, first served*")</f>
        <v>0</v>
      </c>
      <c r="S24" s="96">
        <f>COUNTIF(Louisiana!$B$10:$H$10,"Priority")</f>
        <v>1</v>
      </c>
      <c r="T24" s="96">
        <f>COUNTIF(Louisiana!$B$10:$H$10,"*Priority and wait time*")</f>
        <v>4</v>
      </c>
      <c r="U24" s="96">
        <f>COUNTIF(Louisiana!$B$10:$H$10,"*No waiting list*")</f>
        <v>2</v>
      </c>
      <c r="V24" s="96">
        <f>COUNTIF(Louisiana!$B$10:$H$10,"*No mention of waiting list*")</f>
        <v>0</v>
      </c>
      <c r="W24" s="96">
        <f>COUNTIF(Louisiana!$B$10:$H$10,"*Unspecified*")</f>
        <v>0</v>
      </c>
      <c r="X24" s="96">
        <f>COUNTIF(Louisiana!$B$10:$H$10,"*Other*")</f>
        <v>0</v>
      </c>
    </row>
    <row r="25" spans="1:24" ht="15">
      <c r="A25" s="39" t="s">
        <v>24</v>
      </c>
      <c r="B25" s="105">
        <v>1515</v>
      </c>
      <c r="C25" s="101" t="str">
        <f t="shared" si="3"/>
        <v>Yes</v>
      </c>
      <c r="D25" s="98">
        <f>COUNTIF(Maine!$B$5:$F$5,"*1915(c)*")</f>
        <v>5</v>
      </c>
      <c r="E25" s="100">
        <f>SUM(Maine!$B$9:$F$9)</f>
        <v>7704</v>
      </c>
      <c r="F25" s="101">
        <f>COUNTIF(Maine!$B$8:$F$8,"*Aged*")</f>
        <v>2</v>
      </c>
      <c r="G25" s="101">
        <f>COUNTIF(Maine!$B$8:$F$8,"*Autism*")</f>
        <v>2</v>
      </c>
      <c r="H25" s="101">
        <f>COUNTIF(Maine!$B$8:$F$8,"*Brain injury*")</f>
        <v>1</v>
      </c>
      <c r="I25" s="101">
        <f>COUNTIF(Maine!$B$8:$F$8,"*Developmental disability*")</f>
        <v>0</v>
      </c>
      <c r="J25" s="101">
        <f>COUNTIF(Maine!$B$8:$F$8,"*Disabled (other)*")</f>
        <v>1</v>
      </c>
      <c r="K25" s="101">
        <f>COUNTIF(Maine!$B$8:$F$8,"*Disabled (physical)*")</f>
        <v>1</v>
      </c>
      <c r="L25" s="101">
        <f>COUNTIF(Maine!$B$8:$F$8,"*HIV/AIDS*")</f>
        <v>0</v>
      </c>
      <c r="M25" s="101">
        <f>COUNTIF(Maine!$B$8:$F$8,"*Intellectual disability*")</f>
        <v>2</v>
      </c>
      <c r="N25" s="101">
        <f>COUNTIF(Maine!$B$8:$F$8,"*Medically fragile*")</f>
        <v>0</v>
      </c>
      <c r="O25" s="101">
        <f>COUNTIF(Maine!$B$8:$F$8,"*Mental illness*")</f>
        <v>0</v>
      </c>
      <c r="P25" s="101">
        <f>COUNTIF(Maine!$B$8:$F$8,"*Serious emotional disturbance*")</f>
        <v>0</v>
      </c>
      <c r="Q25" s="101">
        <f>COUNTIF(Maine!$B$8:$F$8,"*Technology dependent*")</f>
        <v>0</v>
      </c>
      <c r="R25" s="101">
        <f>COUNTIF(Maine!$B$10:$F$10,"*First come, first served*")</f>
        <v>1</v>
      </c>
      <c r="S25" s="101">
        <f>COUNTIF(Maine!$B$10:$F$10,"Priority")</f>
        <v>2</v>
      </c>
      <c r="T25" s="101">
        <f>COUNTIF(Maine!$B$10:$F$10,"*Priority and wait time*")</f>
        <v>1</v>
      </c>
      <c r="U25" s="101">
        <f>COUNTIF(Maine!$B$10:$F$10,"*No waiting list*")</f>
        <v>1</v>
      </c>
      <c r="V25" s="101">
        <f>COUNTIF(Maine!$B$10:$F$10,"*No mention of waiting list*")</f>
        <v>0</v>
      </c>
      <c r="W25" s="101">
        <f>COUNTIF(Maine!$B$10:$F$10,"*Unspecified*")</f>
        <v>0</v>
      </c>
      <c r="X25" s="101">
        <f>COUNTIF(Maine!$B$10:$F$10,"*Other*")</f>
        <v>0</v>
      </c>
    </row>
    <row r="26" spans="1:24" ht="15">
      <c r="A26" s="24" t="s">
        <v>25</v>
      </c>
      <c r="B26" s="93">
        <v>31367</v>
      </c>
      <c r="C26" s="96" t="str">
        <f t="shared" si="3"/>
        <v>Yes</v>
      </c>
      <c r="D26" s="111">
        <f>COUNTIF(Maryland!$B$5:$H$5,"*1915(c)*")</f>
        <v>7</v>
      </c>
      <c r="E26" s="108">
        <f>SUM(Maryland!$B$9:$H$9)</f>
        <v>29503</v>
      </c>
      <c r="F26" s="96">
        <f>COUNTIF(Maryland!$B$8:$H$8,"*Aged*")</f>
        <v>2</v>
      </c>
      <c r="G26" s="96">
        <f>COUNTIF(Maryland!$B$8:$H$8,"*Autism*")</f>
        <v>1</v>
      </c>
      <c r="H26" s="96">
        <f>COUNTIF(Maryland!$B$8:$H$8,"*Brain injury*")</f>
        <v>0</v>
      </c>
      <c r="I26" s="96">
        <f>COUNTIF(Maryland!$B$8:$H$8,"*Developmental disability*")</f>
        <v>3</v>
      </c>
      <c r="J26" s="96">
        <f>COUNTIF(Maryland!$B$8:$H$8,"*Disabled (other)*")</f>
        <v>1</v>
      </c>
      <c r="K26" s="96">
        <f>COUNTIF(Maryland!$B$8:$H$8,"*Disabled (physical)*")</f>
        <v>2</v>
      </c>
      <c r="L26" s="96">
        <f>COUNTIF(Maryland!$B$8:$H$8,"*HIV/AIDS*")</f>
        <v>0</v>
      </c>
      <c r="M26" s="96">
        <f>COUNTIF(Maryland!$B$8:$H$8,"*Intellectual disability*")</f>
        <v>0</v>
      </c>
      <c r="N26" s="96">
        <f>COUNTIF(Maryland!$B$8:$H$8,"*Medically fragile*")</f>
        <v>1</v>
      </c>
      <c r="O26" s="96">
        <f>COUNTIF(Maryland!$B$8:$H$8,"*Mental illness*")</f>
        <v>0</v>
      </c>
      <c r="P26" s="96">
        <f>COUNTIF(Maryland!$B$8:$H$8,"*Serious emotional disturbance*")</f>
        <v>0</v>
      </c>
      <c r="Q26" s="96">
        <f>COUNTIF(Maryland!$B$8:$H$8,"*Technology dependent*")</f>
        <v>0</v>
      </c>
      <c r="R26" s="96">
        <f>COUNTIF(Maryland!$B$10:$H$10,"*First come, first served*")</f>
        <v>3</v>
      </c>
      <c r="S26" s="96">
        <f>COUNTIF(Maryland!$B$10:$H$10,"Priority")</f>
        <v>4</v>
      </c>
      <c r="T26" s="96">
        <f>COUNTIF(Maryland!$B$10:$H$10,"*Priority and wait time*")</f>
        <v>0</v>
      </c>
      <c r="U26" s="96">
        <f>COUNTIF(Maryland!$B$10:$H$10,"*No waiting list*")</f>
        <v>0</v>
      </c>
      <c r="V26" s="96">
        <f>COUNTIF(Maryland!$B$10:$H$10,"*No mention of waiting list*")</f>
        <v>0</v>
      </c>
      <c r="W26" s="96">
        <f>COUNTIF(Maryland!$B$10:$H$10,"*Unspecified*")</f>
        <v>0</v>
      </c>
      <c r="X26" s="96">
        <f>COUNTIF(Maryland!$B$10:$H$10,"*Other*")</f>
        <v>0</v>
      </c>
    </row>
    <row r="27" spans="1:24" ht="15">
      <c r="A27" s="39" t="s">
        <v>26</v>
      </c>
      <c r="B27" s="97">
        <v>0</v>
      </c>
      <c r="C27" s="101" t="str">
        <f t="shared" si="3"/>
        <v>Yes</v>
      </c>
      <c r="D27" s="112">
        <f>COUNTIF(Massachusetts!$B$5:$K$5,"*1915(c)*")</f>
        <v>10</v>
      </c>
      <c r="E27" s="100">
        <f>SUM(Massachusetts!B9:K9)</f>
        <v>38787</v>
      </c>
      <c r="F27" s="101">
        <f>COUNTIF(Massachusetts!$B$8:$K$8,"*Aged*")</f>
        <v>3</v>
      </c>
      <c r="G27" s="101">
        <f>COUNTIF(Massachusetts!$B$8:$K$8,"*Autism*")</f>
        <v>1</v>
      </c>
      <c r="H27" s="101">
        <f>COUNTIF(Massachusetts!$B$8:$K$8,"*Brain injury*")</f>
        <v>3</v>
      </c>
      <c r="I27" s="101">
        <f>COUNTIF(Massachusetts!$B$8:$K$8,"*Developmental disability*")</f>
        <v>0</v>
      </c>
      <c r="J27" s="101">
        <f>COUNTIF(Massachusetts!$B$8:$K$8,"*Disabled (other)*")</f>
        <v>0</v>
      </c>
      <c r="K27" s="101">
        <f>COUNTIF(Massachusetts!$B$8:$K$8,"*Disabled (physical)*")</f>
        <v>3</v>
      </c>
      <c r="L27" s="101">
        <f>COUNTIF(Massachusetts!$B$8:$K$8,"*HIV/AIDS*")</f>
        <v>0</v>
      </c>
      <c r="M27" s="101">
        <f>COUNTIF(Massachusetts!$B$8:$K$8,"*Intellectual disability*")</f>
        <v>3</v>
      </c>
      <c r="N27" s="101">
        <f>COUNTIF(Massachusetts!$B$8:$K$8,"*Medically fragile*")</f>
        <v>0</v>
      </c>
      <c r="O27" s="101">
        <f>COUNTIF(Massachusetts!$B$8:$K$8,"*Mental illness*")</f>
        <v>2</v>
      </c>
      <c r="P27" s="101">
        <f>COUNTIF(Massachusetts!$B$8:$K$8,"*Serious emotional disturbance*")</f>
        <v>0</v>
      </c>
      <c r="Q27" s="101">
        <f>COUNTIF(Massachusetts!$B$8:$K$8,"*Technology dependent*")</f>
        <v>0</v>
      </c>
      <c r="R27" s="101">
        <f>COUNTIF(Massachusetts!$B$10:$K$10,"*First come, first served*")</f>
        <v>0</v>
      </c>
      <c r="S27" s="101">
        <f>COUNTIF(Massachusetts!$B$10:$K$10,"Priority")</f>
        <v>0</v>
      </c>
      <c r="T27" s="101">
        <f>COUNTIF(Massachusetts!$B$10:$K$10,"*Priority and wait time*")</f>
        <v>0</v>
      </c>
      <c r="U27" s="101">
        <f>COUNTIF(Massachusetts!$B$10:$K$10,"*No waiting list*")</f>
        <v>6</v>
      </c>
      <c r="V27" s="101">
        <f>COUNTIF(Massachusetts!$B$10:$K$10,"*No mention of waiting list*")</f>
        <v>4</v>
      </c>
      <c r="W27" s="101">
        <f>COUNTIF(Massachusetts!$B$10:$K$10,"*Unspecified*")</f>
        <v>0</v>
      </c>
      <c r="X27" s="101">
        <f>COUNTIF(Massachusetts!$B$10:$K$10,"*Other*")</f>
        <v>0</v>
      </c>
    </row>
    <row r="28" spans="1:24" ht="15">
      <c r="A28" s="24" t="s">
        <v>27</v>
      </c>
      <c r="B28" s="93">
        <v>3021</v>
      </c>
      <c r="C28" s="96" t="str">
        <f t="shared" si="3"/>
        <v>Yes</v>
      </c>
      <c r="D28" s="96">
        <f>COUNTIF(Michigan!$B$5:$F$5,"*1915(c)*")</f>
        <v>5</v>
      </c>
      <c r="E28" s="108">
        <f>SUM(Michigan!$B$9:$F$9)</f>
        <v>30062</v>
      </c>
      <c r="F28" s="96">
        <f>COUNTIF(Michigan!$B$8:$F$8,"*Aged*")</f>
        <v>2</v>
      </c>
      <c r="G28" s="96">
        <f>COUNTIF(Michigan!$B$8:$F$8,"*Autism*")</f>
        <v>1</v>
      </c>
      <c r="H28" s="96">
        <f>COUNTIF(Michigan!$B$8:$F$8,"*Brain injury*")</f>
        <v>0</v>
      </c>
      <c r="I28" s="96">
        <f>COUNTIF(Michigan!$B$8:$F$8,"*Developmental disability*")</f>
        <v>2</v>
      </c>
      <c r="J28" s="96">
        <f>COUNTIF(Michigan!$B$8:$F$8,"*Disabled (other)*")</f>
        <v>0</v>
      </c>
      <c r="K28" s="96">
        <f>COUNTIF(Michigan!$B$8:$F$8,"*Disabled (physical)*")</f>
        <v>2</v>
      </c>
      <c r="L28" s="96">
        <f>COUNTIF(Michigan!$B$8:$F$8,"*HIV/AIDS*")</f>
        <v>0</v>
      </c>
      <c r="M28" s="96">
        <f>COUNTIF(Michigan!$B$8:$F$8,"*Intellectual disability*")</f>
        <v>2</v>
      </c>
      <c r="N28" s="96">
        <f>COUNTIF(Michigan!$B$8:$F$8,"*Medically fragile*")</f>
        <v>0</v>
      </c>
      <c r="O28" s="96">
        <f>COUNTIF(Michigan!$B$8:$F$8,"*Mental illness*")</f>
        <v>0</v>
      </c>
      <c r="P28" s="96">
        <f>COUNTIF(Michigan!$B$8:$F$8,"*Serious emotional disturbance*")</f>
        <v>1</v>
      </c>
      <c r="Q28" s="96">
        <f>COUNTIF(Michigan!$B$8:$F$8,"*Technology dependent*")</f>
        <v>0</v>
      </c>
      <c r="R28" s="96">
        <f>COUNTIF(Michigan!$B$10:$F$10,"*First come, first served*")</f>
        <v>2</v>
      </c>
      <c r="S28" s="96">
        <f>COUNTIF(Michigan!$B$10:$F$10,"Priority")</f>
        <v>2</v>
      </c>
      <c r="T28" s="96">
        <f>COUNTIF(Michigan!$B$10:$F$10,"*Priority and wait time*")</f>
        <v>0</v>
      </c>
      <c r="U28" s="96">
        <f>COUNTIF(Michigan!$B$10:$F$10,"*No waiting list*")</f>
        <v>1</v>
      </c>
      <c r="V28" s="96">
        <f>COUNTIF(Michigan!$B$10:$F$10,"*No mention of waiting list*")</f>
        <v>0</v>
      </c>
      <c r="W28" s="96">
        <f>COUNTIF(Michigan!$B$10:$F$10,"*Unspecified*")</f>
        <v>0</v>
      </c>
      <c r="X28" s="96">
        <f>COUNTIF(Michigan!$B$10:$F$10,"*Other*")</f>
        <v>0</v>
      </c>
    </row>
    <row r="29" spans="1:24" ht="15">
      <c r="A29" s="39" t="s">
        <v>28</v>
      </c>
      <c r="B29" s="97">
        <v>31</v>
      </c>
      <c r="C29" s="101" t="str">
        <f t="shared" si="3"/>
        <v>Yes</v>
      </c>
      <c r="D29" s="98">
        <f>COUNTIF(Minnesota!$B$5:$F$5,"*1915(c)*")</f>
        <v>5</v>
      </c>
      <c r="E29" s="100">
        <f>SUM(Minnesota!$B$9:$F$9)</f>
        <v>85742</v>
      </c>
      <c r="F29" s="101">
        <f>COUNTIF(Minnesota!$B$8:$F$8,"*Aged*")</f>
        <v>1</v>
      </c>
      <c r="G29" s="101">
        <f>COUNTIF(Minnesota!$B$8:$F$8,"*Autism*")</f>
        <v>0</v>
      </c>
      <c r="H29" s="101">
        <f>COUNTIF(Minnesota!$B$8:$F$8,"*Brain injury*")</f>
        <v>1</v>
      </c>
      <c r="I29" s="101">
        <f>COUNTIF(Minnesota!$B$8:$F$8,"*Developmental disability*")</f>
        <v>1</v>
      </c>
      <c r="J29" s="101">
        <f>COUNTIF(Minnesota!$B$8:$F$8,"*Disabled (other)*")</f>
        <v>2</v>
      </c>
      <c r="K29" s="101">
        <f>COUNTIF(Minnesota!$B$8:$F$8,"*Disabled (physical)*")</f>
        <v>1</v>
      </c>
      <c r="L29" s="101">
        <f>COUNTIF(Minnesota!$B$8:$F$8,"*HIV/AIDS*")</f>
        <v>0</v>
      </c>
      <c r="M29" s="101">
        <f>COUNTIF(Minnesota!$B$8:$F$8,"*Intellectual disability*")</f>
        <v>1</v>
      </c>
      <c r="N29" s="101">
        <f>COUNTIF(Minnesota!$B$8:$F$8,"*Medically fragile*")</f>
        <v>0</v>
      </c>
      <c r="O29" s="101">
        <f>COUNTIF(Minnesota!$B$8:$F$8,"*Mental illness*")</f>
        <v>0</v>
      </c>
      <c r="P29" s="101">
        <f>COUNTIF(Minnesota!$B$8:$F$8,"*Serious emotional disturbance*")</f>
        <v>0</v>
      </c>
      <c r="Q29" s="101">
        <f>COUNTIF(Minnesota!$B$8:$F$8,"*Technology dependent*")</f>
        <v>0</v>
      </c>
      <c r="R29" s="101">
        <f>COUNTIF(Minnesota!$B$10:$F$10,"*First come, first served*")</f>
        <v>0</v>
      </c>
      <c r="S29" s="101">
        <f>COUNTIF(Minnesota!$B$10:$F$10,"Priority")</f>
        <v>2</v>
      </c>
      <c r="T29" s="101">
        <f>COUNTIF(Minnesota!$B$10:$F$10,"*Priority and wait time*")</f>
        <v>0</v>
      </c>
      <c r="U29" s="101">
        <f>COUNTIF(Minnesota!$B$10:$F$10,"*No waiting list*")</f>
        <v>2</v>
      </c>
      <c r="V29" s="101">
        <f>COUNTIF(Minnesota!$B$10:$F$10,"*No mention of waiting list*")</f>
        <v>1</v>
      </c>
      <c r="W29" s="101">
        <f>COUNTIF(Minnesota!$B$10:$F$10,"*Unspecified*")</f>
        <v>0</v>
      </c>
      <c r="X29" s="101">
        <f>COUNTIF(Minnesota!$B$10:$F$10,"*Other*")</f>
        <v>0</v>
      </c>
    </row>
    <row r="30" spans="1:24" ht="15">
      <c r="A30" s="24" t="s">
        <v>29</v>
      </c>
      <c r="B30" s="93">
        <v>13510</v>
      </c>
      <c r="C30" s="96" t="str">
        <f t="shared" si="3"/>
        <v>Yes</v>
      </c>
      <c r="D30" s="96">
        <f>COUNTIF(Mississippi!$B$5:$F$5,"*1915(c)*")</f>
        <v>5</v>
      </c>
      <c r="E30" s="108">
        <f>SUM(Mississippi!$B$9:$F$9)</f>
        <v>32950</v>
      </c>
      <c r="F30" s="96">
        <f>COUNTIF(Mississippi!$B$8:$F$8,"*Aged*")</f>
        <v>3</v>
      </c>
      <c r="G30" s="96">
        <f>COUNTIF(Mississippi!$B$8:$F$8,"*Autism*")</f>
        <v>1</v>
      </c>
      <c r="H30" s="96">
        <f>COUNTIF(Mississippi!$B$8:$F$8,"*Brain injury*")</f>
        <v>1</v>
      </c>
      <c r="I30" s="96">
        <f>COUNTIF(Mississippi!$B$8:$F$8,"*Developmental disability*")</f>
        <v>1</v>
      </c>
      <c r="J30" s="96">
        <f>COUNTIF(Mississippi!$B$8:$F$8,"*Disabled (other)*")</f>
        <v>2</v>
      </c>
      <c r="K30" s="96">
        <f>COUNTIF(Mississippi!$B$8:$F$8,"*Disabled (physical)*")</f>
        <v>4</v>
      </c>
      <c r="L30" s="96">
        <f>COUNTIF(Mississippi!$B$8:$F$8,"*HIV/AIDS*")</f>
        <v>0</v>
      </c>
      <c r="M30" s="96">
        <f>COUNTIF(Mississippi!$B$8:$F$8,"*Intellectual disability*")</f>
        <v>1</v>
      </c>
      <c r="N30" s="96">
        <f>COUNTIF(Mississippi!$B$8:$F$8,"*Medically fragile*")</f>
        <v>0</v>
      </c>
      <c r="O30" s="96">
        <f>COUNTIF(Mississippi!$B$8:$F$8,"*Mental illness*")</f>
        <v>0</v>
      </c>
      <c r="P30" s="96">
        <f>COUNTIF(Mississippi!$B$8:$F$8,"*Serious emotional disturbance*")</f>
        <v>0</v>
      </c>
      <c r="Q30" s="96">
        <f>COUNTIF(Mississippi!$B$8:$F$8,"*Technology dependent*")</f>
        <v>0</v>
      </c>
      <c r="R30" s="96">
        <f>COUNTIF(Mississippi!$B$10:$F$10,"*First come, first served*")</f>
        <v>1</v>
      </c>
      <c r="S30" s="96">
        <f>COUNTIF(Mississippi!$B$10:$F$10,"Priority")</f>
        <v>0</v>
      </c>
      <c r="T30" s="96">
        <f>COUNTIF(Mississippi!$B$10:$F$10,"*Priority and wait time*")</f>
        <v>1</v>
      </c>
      <c r="U30" s="96">
        <f>COUNTIF(Mississippi!$B$10:$F$10,"*No waiting list*")</f>
        <v>0</v>
      </c>
      <c r="V30" s="96">
        <f>COUNTIF(Mississippi!$B$10:$F$10,"*No mention of waiting list*")</f>
        <v>3</v>
      </c>
      <c r="W30" s="96">
        <f>COUNTIF(Mississippi!$B$10:$F$10,"*Unspecified*")</f>
        <v>0</v>
      </c>
      <c r="X30" s="96">
        <f>COUNTIF(Mississippi!$B$10:$F$10,"*Other*")</f>
        <v>0</v>
      </c>
    </row>
    <row r="31" spans="1:24" ht="15">
      <c r="A31" s="39" t="s">
        <v>30</v>
      </c>
      <c r="B31" s="97">
        <v>100</v>
      </c>
      <c r="C31" s="101" t="str">
        <f t="shared" si="3"/>
        <v>Yes</v>
      </c>
      <c r="D31" s="113">
        <f>COUNTIF(Missouri!$B$5:$K$5,"*1915(c)*")</f>
        <v>10</v>
      </c>
      <c r="E31" s="100">
        <f>SUM(Missouri!$B$9:$K$9)</f>
        <v>46055</v>
      </c>
      <c r="F31" s="101">
        <f>COUNTIF(Missouri!$B$8:$K$8,"*Aged*")</f>
        <v>1</v>
      </c>
      <c r="G31" s="101">
        <f>COUNTIF(Missouri!$B$8:$K$8,"*Autism*")</f>
        <v>1</v>
      </c>
      <c r="H31" s="101">
        <f>COUNTIF(Missouri!$B$8:$K$8,"*Brain injury*")</f>
        <v>1</v>
      </c>
      <c r="I31" s="101">
        <f>COUNTIF(Missouri!$B$8:$K$8,"*Developmental disability*")</f>
        <v>5</v>
      </c>
      <c r="J31" s="101">
        <f>COUNTIF(Missouri!$B$8:$K$8,"*Disabled (other)*")</f>
        <v>1</v>
      </c>
      <c r="K31" s="101">
        <f>COUNTIF(Missouri!$B$8:$K$8,"*Disabled (physical)*")</f>
        <v>3</v>
      </c>
      <c r="L31" s="101">
        <f>COUNTIF(Missouri!$B$8:$K$8,"*HIV/AIDS*")</f>
        <v>1</v>
      </c>
      <c r="M31" s="101">
        <f>COUNTIF(Missouri!$B$8:$K$8,"*Intellectual disability*")</f>
        <v>4</v>
      </c>
      <c r="N31" s="101">
        <f>COUNTIF(Missouri!$B$8:$K$8,"*Medically fragile*")</f>
        <v>1</v>
      </c>
      <c r="O31" s="101">
        <f>COUNTIF(Missouri!$B$8:$K$8,"*Mental illness*")</f>
        <v>0</v>
      </c>
      <c r="P31" s="101">
        <f>COUNTIF(Missouri!$B$8:$K$8,"*Serious emotional disturbance*")</f>
        <v>0</v>
      </c>
      <c r="Q31" s="101">
        <f>COUNTIF(Missouri!$B$8:$K$8,"*Technology dependent*")</f>
        <v>0</v>
      </c>
      <c r="R31" s="101">
        <f>COUNTIF(Missouri!$B$10:$K$10,"*First come, first served*")</f>
        <v>2</v>
      </c>
      <c r="S31" s="101">
        <f>COUNTIF(Missouri!$B$10:$K$10,"Priority")</f>
        <v>1</v>
      </c>
      <c r="T31" s="101">
        <f>COUNTIF(Missouri!$B$10:$K$10,"*Priority and wait time*")</f>
        <v>2</v>
      </c>
      <c r="U31" s="101">
        <f>COUNTIF(Missouri!$B$10:$K$10,"*No waiting list*")</f>
        <v>2</v>
      </c>
      <c r="V31" s="101">
        <f>COUNTIF(Missouri!$B$10:$K$10,"*No mention of waiting list*")</f>
        <v>3</v>
      </c>
      <c r="W31" s="101">
        <f>COUNTIF(Missouri!$B$10:$K$10,"*Unspecified*")</f>
        <v>0</v>
      </c>
      <c r="X31" s="101">
        <f>COUNTIF(Missouri!$B$10:$K$10,"*Other*")</f>
        <v>0</v>
      </c>
    </row>
    <row r="32" spans="1:24" ht="15">
      <c r="A32" s="24" t="s">
        <v>31</v>
      </c>
      <c r="B32" s="93">
        <v>2122</v>
      </c>
      <c r="C32" s="96" t="str">
        <f t="shared" si="3"/>
        <v>Yes</v>
      </c>
      <c r="D32" s="94">
        <f>COUNTIF(Montana!$B$5:$E$5,"*1915(c)*")</f>
        <v>4</v>
      </c>
      <c r="E32" s="108">
        <f>SUM(Montana!$B$9:$E$9)</f>
        <v>5787</v>
      </c>
      <c r="F32" s="94">
        <f>COUNTIF(Montana!$B$8:$E$8,"*Aged*")</f>
        <v>1</v>
      </c>
      <c r="G32" s="94">
        <f>COUNTIF(Montana!$B$8:$E$8,"*Autism*")</f>
        <v>1</v>
      </c>
      <c r="H32" s="94">
        <f>COUNTIF(Montana!$B$8:$E$8,"*Brain injury*")</f>
        <v>0</v>
      </c>
      <c r="I32" s="94">
        <f>COUNTIF(Montana!$B$8:$E$8,"*Developmental disability*")</f>
        <v>1</v>
      </c>
      <c r="J32" s="94">
        <f>COUNTIF(Montana!$B$8:$E$8,"*Disabled (other)*")</f>
        <v>1</v>
      </c>
      <c r="K32" s="94">
        <f>COUNTIF(Montana!$B$8:$E$8,"*Disabled (physical)*")</f>
        <v>1</v>
      </c>
      <c r="L32" s="103">
        <f>COUNTIF(Montana!$B$8:$E$8,"*HIV/AIDS*")</f>
        <v>0</v>
      </c>
      <c r="M32" s="94">
        <f>COUNTIF(Montana!$B$8:$E$8,"*Intellectual disability*")</f>
        <v>1</v>
      </c>
      <c r="N32" s="103">
        <f>COUNTIF(Montana!$B$8:$E$8,"*Medically fragile*")</f>
        <v>0</v>
      </c>
      <c r="O32" s="103">
        <f>COUNTIF(Montana!$B$8:$E$8,"*Mental illness*")</f>
        <v>1</v>
      </c>
      <c r="P32" s="103">
        <f>COUNTIF(Montana!$B$8:$E$8,"*Serious emotional disturbance*")</f>
        <v>0</v>
      </c>
      <c r="Q32" s="103">
        <f>COUNTIF(Montana!$B$8:$E$8,"*Technology dependent*")</f>
        <v>0</v>
      </c>
      <c r="R32" s="96">
        <f>COUNTIF(Montana!$B$10:$E$10,"*First come, first served*")</f>
        <v>1</v>
      </c>
      <c r="S32" s="96">
        <f>COUNTIF(Montana!$B$10:$E$10,"Priority")</f>
        <v>2</v>
      </c>
      <c r="T32" s="96">
        <f>COUNTIF(Montana!$B$10:$E$10,"*Priority and wait time*")</f>
        <v>0</v>
      </c>
      <c r="U32" s="96">
        <f>COUNTIF(Montana!$B$10:$E$10,"*No waiting list*")</f>
        <v>0</v>
      </c>
      <c r="V32" s="96">
        <f>COUNTIF(Montana!$B$10:$E$10,"*No mention of waiting list*")</f>
        <v>0</v>
      </c>
      <c r="W32" s="96">
        <f>COUNTIF(Montana!$B$10:$E$10,"*Unspecified*")</f>
        <v>0</v>
      </c>
      <c r="X32" s="96">
        <f>COUNTIF(Montana!$B$10:$E$10,"*Other*")</f>
        <v>1</v>
      </c>
    </row>
    <row r="33" spans="1:24" ht="15">
      <c r="A33" s="39" t="s">
        <v>32</v>
      </c>
      <c r="B33" s="105">
        <v>1627</v>
      </c>
      <c r="C33" s="101" t="str">
        <f t="shared" si="3"/>
        <v>Yes</v>
      </c>
      <c r="D33" s="101">
        <f>COUNTIF(Nebraska!$B$5:$E$5,"*1915(c)*")</f>
        <v>4</v>
      </c>
      <c r="E33" s="114">
        <f>SUM(Nebraska!B9:E9)</f>
        <v>11395</v>
      </c>
      <c r="F33" s="101">
        <f>COUNTIF(Nebraska!$B$8:E$8,"*Aged*")</f>
        <v>1</v>
      </c>
      <c r="G33" s="101">
        <f>COUNTIF(Nebraska!$B$8:E$8,"*Autism*")</f>
        <v>2</v>
      </c>
      <c r="H33" s="101">
        <f>COUNTIF(Nebraska!$B$8:E$8,"*Brain injury*")</f>
        <v>1</v>
      </c>
      <c r="I33" s="101">
        <f>COUNTIF(Nebraska!$B$8:E$8,"*Developmental disability*")</f>
        <v>0</v>
      </c>
      <c r="J33" s="101">
        <f>COUNTIF(Nebraska!$B$8:E$8,"*Disabled (other)*")</f>
        <v>0</v>
      </c>
      <c r="K33" s="101">
        <f>COUNTIF(Nebraska!$B$8:E$8,"*Disabled (physical)*")</f>
        <v>1</v>
      </c>
      <c r="L33" s="101">
        <f>COUNTIF(Nebraska!$B$8:E$8,"*HIV/AIDS*")</f>
        <v>0</v>
      </c>
      <c r="M33" s="101">
        <f>COUNTIF(Nebraska!$B$8:E$8,"*Intellectual disability*")</f>
        <v>0</v>
      </c>
      <c r="N33" s="101">
        <f>COUNTIF(Nebraska!$B$8:E$8,"*Medically fragile*")</f>
        <v>0</v>
      </c>
      <c r="O33" s="101">
        <f>COUNTIF(Nebraska!$B$8:E$8,"*Mental illness*")</f>
        <v>0</v>
      </c>
      <c r="P33" s="101">
        <f>COUNTIF(Nebraska!$B$8:E$8,"*Serious emotional disturbance*")</f>
        <v>0</v>
      </c>
      <c r="Q33" s="101">
        <f>COUNTIF(Nebraska!$B$8:E$8,"*Technology dependent*")</f>
        <v>0</v>
      </c>
      <c r="R33" s="101">
        <f>COUNTIF(Nebraska!$B$10:$E$10,"*First come, first served*")</f>
        <v>2</v>
      </c>
      <c r="S33" s="101">
        <f>COUNTIF(Nebraska!$B$10:$E$10,"Priority")</f>
        <v>0</v>
      </c>
      <c r="T33" s="101">
        <f>COUNTIF(Nebraska!$B$10:$E$10,"*Priority and wait time*")</f>
        <v>0</v>
      </c>
      <c r="U33" s="101">
        <f>COUNTIF(Nebraska!$B$10:$E$10,"*No waiting list*")</f>
        <v>2</v>
      </c>
      <c r="V33" s="101">
        <f>COUNTIF(Nebraska!$B$10:$E$10,"*No mention of waiting list*")</f>
        <v>0</v>
      </c>
      <c r="W33" s="101">
        <f>COUNTIF(Nebraska!$B$10:$E$10,"*Unspecified*")</f>
        <v>0</v>
      </c>
      <c r="X33" s="101">
        <f>COUNTIF(Nebraska!$B$10:$E$10,"*Other*")</f>
        <v>0</v>
      </c>
    </row>
    <row r="34" spans="1:24" ht="15">
      <c r="A34" s="24" t="s">
        <v>33</v>
      </c>
      <c r="B34" s="93">
        <v>1159</v>
      </c>
      <c r="C34" s="96" t="str">
        <f t="shared" si="3"/>
        <v>Yes</v>
      </c>
      <c r="D34" s="96">
        <f>COUNTIF(Nevada!$B$5:$D$5,"*1915(c)*")</f>
        <v>3</v>
      </c>
      <c r="E34" s="108">
        <f>SUM(Nevada!B9:D9)</f>
        <v>5774</v>
      </c>
      <c r="F34" s="96">
        <f>COUNTIF(Nevada!$B$8:D$8,"*Aged*")</f>
        <v>2</v>
      </c>
      <c r="G34" s="96">
        <f>COUNTIF(Nevada!$B$8:D$8,"*Autism*")</f>
        <v>0</v>
      </c>
      <c r="H34" s="96">
        <f>COUNTIF(Nevada!$B$8:D$8,"*Brain injury*")</f>
        <v>0</v>
      </c>
      <c r="I34" s="96">
        <f>COUNTIF(Nevada!$B$8:D$8,"*Developmental disability*")</f>
        <v>0</v>
      </c>
      <c r="J34" s="96">
        <f>COUNTIF(Nevada!$B$8:D$8,"*Disabled (other)*")</f>
        <v>0</v>
      </c>
      <c r="K34" s="96">
        <f>COUNTIF(Nevada!$B$8:D$8,"*Disabled (physical)*")</f>
        <v>1</v>
      </c>
      <c r="L34" s="96">
        <f>COUNTIF(Nevada!$B$8:D$8,"*HIV/AIDS*")</f>
        <v>0</v>
      </c>
      <c r="M34" s="96">
        <f>COUNTIF(Nevada!$B$8:D$8,"*Intellectual disability*")</f>
        <v>1</v>
      </c>
      <c r="N34" s="96">
        <f>COUNTIF(Nevada!$B$8:D$8,"*Medically fragile*")</f>
        <v>0</v>
      </c>
      <c r="O34" s="96">
        <f>COUNTIF(Nevada!$B$8:D$8,"*Mental illness*")</f>
        <v>0</v>
      </c>
      <c r="P34" s="96">
        <f>COUNTIF(Nevada!$B$8:D$8,"*Serious emotional disturbance*")</f>
        <v>0</v>
      </c>
      <c r="Q34" s="96">
        <f>COUNTIF(Nevada!$B$8:D$8,"*Technology dependent*")</f>
        <v>0</v>
      </c>
      <c r="R34" s="96">
        <f>COUNTIF(Nevada!$B$10:$D$10,"*First come, first served*")</f>
        <v>0</v>
      </c>
      <c r="S34" s="96">
        <f>COUNTIF(Nevada!$B$10:$D$10,"Priority")</f>
        <v>3</v>
      </c>
      <c r="T34" s="96">
        <f>COUNTIF(Nevada!$B$10:$D$10,"*Priority and wait time*")</f>
        <v>0</v>
      </c>
      <c r="U34" s="96">
        <f>COUNTIF(Nevada!$B$10:$D$10,"*No waiting list*")</f>
        <v>0</v>
      </c>
      <c r="V34" s="96">
        <f>COUNTIF(Nevada!$B$10:$D$10,"*No mention of waiting list*")</f>
        <v>0</v>
      </c>
      <c r="W34" s="96">
        <f>COUNTIF(Nevada!$B$10:$D$10,"*Unspecified*")</f>
        <v>0</v>
      </c>
      <c r="X34" s="96">
        <f>COUNTIF(Nevada!$B$10:$D$10,"*Other*")</f>
        <v>0</v>
      </c>
    </row>
    <row r="35" spans="1:24" ht="15">
      <c r="A35" s="39" t="s">
        <v>56</v>
      </c>
      <c r="B35" s="97">
        <v>105</v>
      </c>
      <c r="C35" s="101" t="str">
        <f t="shared" si="3"/>
        <v>Yes</v>
      </c>
      <c r="D35" s="101">
        <f>COUNTIF('New Hampshire'!$B$5:$E$5,"*1915(c)*")</f>
        <v>4</v>
      </c>
      <c r="E35" s="100">
        <f>SUM('New Hampshire'!B9:E9)</f>
        <v>9069</v>
      </c>
      <c r="F35" s="101">
        <f>COUNTIF('New Hampshire'!$B$8:$E$8,"*Aged*")</f>
        <v>1</v>
      </c>
      <c r="G35" s="101">
        <f>COUNTIF('New Hampshire'!$B$8:$E$8,"*Autism*")</f>
        <v>2</v>
      </c>
      <c r="H35" s="101">
        <f>COUNTIF('New Hampshire'!$B$8:$E$8,"*Brain injury*")</f>
        <v>1</v>
      </c>
      <c r="I35" s="101">
        <f>COUNTIF('New Hampshire'!$B$8:$E$8,"*Developmental disability*")</f>
        <v>2</v>
      </c>
      <c r="J35" s="101">
        <f>COUNTIF('New Hampshire'!$B$8:$E$8,"*Disabled (other)*")</f>
        <v>1</v>
      </c>
      <c r="K35" s="101">
        <f>COUNTIF('New Hampshire'!$B$8:$E$8,"*Disabled (physical)*")</f>
        <v>1</v>
      </c>
      <c r="L35" s="101">
        <f>COUNTIF('New Hampshire'!$B$8:$E$8,"*HIV/AIDS*")</f>
        <v>0</v>
      </c>
      <c r="M35" s="101">
        <f>COUNTIF('New Hampshire'!$B$8:$E$8,"*Intellectual disability*")</f>
        <v>2</v>
      </c>
      <c r="N35" s="101">
        <f>COUNTIF('New Hampshire'!$B$8:$E$8,"*Medically fragile*")</f>
        <v>0</v>
      </c>
      <c r="O35" s="101">
        <f>COUNTIF('New Hampshire'!$B$8:$E$8,"*Mental illness*")</f>
        <v>0</v>
      </c>
      <c r="P35" s="101">
        <f>COUNTIF('New Hampshire'!$B$8:$E$8,"*Serious emotional disturbance*")</f>
        <v>0</v>
      </c>
      <c r="Q35" s="101">
        <f>COUNTIF('New Hampshire'!$B$8:$E$8,"*Technology dependent*")</f>
        <v>0</v>
      </c>
      <c r="R35" s="107">
        <f>COUNTIF('New Hampshire'!$B$10:$E$10,"*First come, first served*")</f>
        <v>0</v>
      </c>
      <c r="S35" s="107">
        <f>COUNTIF('New Hampshire'!$B$10:$E$10,"Priority")</f>
        <v>2</v>
      </c>
      <c r="T35" s="107">
        <f>COUNTIF('New Hampshire'!$B$10:$E$10,"*Priority and wait time*")</f>
        <v>0</v>
      </c>
      <c r="U35" s="107">
        <f>COUNTIF('New Hampshire'!$B$10:$E$10,"*No waiting list*")</f>
        <v>1</v>
      </c>
      <c r="V35" s="107">
        <f>COUNTIF('New Hampshire'!$B$10:$E$10,"*No mention of waiting list*")</f>
        <v>1</v>
      </c>
      <c r="W35" s="107">
        <f>COUNTIF('New Hampshire'!$B$10:$E$10,"*Unspecified*")</f>
        <v>0</v>
      </c>
      <c r="X35" s="107">
        <f>COUNTIF('New Hampshire'!$B$10:$E$10,"*Other*")</f>
        <v>0</v>
      </c>
    </row>
    <row r="36" spans="1:24" ht="15">
      <c r="A36" s="24" t="s">
        <v>34</v>
      </c>
      <c r="B36" s="102">
        <v>0</v>
      </c>
      <c r="C36" s="115" t="str">
        <f t="shared" si="3"/>
        <v>Yes</v>
      </c>
      <c r="D36" s="95">
        <f>COUNTIF('New Jersey'!$B$5,"*1915(c)*")</f>
        <v>1</v>
      </c>
      <c r="E36" s="116">
        <f>'New Jersey'!B9</f>
        <v>11878</v>
      </c>
      <c r="F36" s="95">
        <f>COUNTIF('New Jersey'!$B$8,"*Aged*")</f>
        <v>0</v>
      </c>
      <c r="G36" s="95">
        <f>COUNTIF('New Jersey'!$B$8,"*Autism*")</f>
        <v>1</v>
      </c>
      <c r="H36" s="95">
        <f>COUNTIF('New Jersey'!$B$8,"*Brain injury*")</f>
        <v>0</v>
      </c>
      <c r="I36" s="95">
        <f>COUNTIF('New Jersey'!$B$8,"*Developmental disability*")</f>
        <v>1</v>
      </c>
      <c r="J36" s="95">
        <f>COUNTIF('New Jersey'!$B$8,"*Disabled (other)*")</f>
        <v>0</v>
      </c>
      <c r="K36" s="95">
        <f>COUNTIF('New Jersey'!$B$8,"*Disabled (physical)*")</f>
        <v>0</v>
      </c>
      <c r="L36" s="95">
        <f>COUNTIF('New Jersey'!$B$8,"*HIV/AIDS*")</f>
        <v>0</v>
      </c>
      <c r="M36" s="95">
        <f>COUNTIF('New Jersey'!$B$8,"*Intellectual disability*")</f>
        <v>1</v>
      </c>
      <c r="N36" s="95">
        <f>COUNTIF('New Jersey'!$B$8,"*Medically fragile*")</f>
        <v>0</v>
      </c>
      <c r="O36" s="95">
        <f>COUNTIF('New Jersey'!$B$8,"*Mental illness*")</f>
        <v>0</v>
      </c>
      <c r="P36" s="95">
        <f>COUNTIF('New Jersey'!$B$8,"*Serious emotional disturbance*")</f>
        <v>0</v>
      </c>
      <c r="Q36" s="95">
        <f>COUNTIF('New Jersey'!$B$8,"*Technology dependent*")</f>
        <v>0</v>
      </c>
      <c r="R36" s="96">
        <f>COUNTIF('New Jersey'!$B$10,"*First come, first served*")</f>
        <v>0</v>
      </c>
      <c r="S36" s="96">
        <f>COUNTIF('New Jersey'!$B$10,"Priority")</f>
        <v>0</v>
      </c>
      <c r="T36" s="96">
        <f>COUNTIF('New Jersey'!$B$10,"*Priority and wait time*")</f>
        <v>0</v>
      </c>
      <c r="U36" s="96">
        <f>COUNTIF('New Jersey'!$B$10,"*No waiting list*")</f>
        <v>0</v>
      </c>
      <c r="V36" s="96">
        <f>COUNTIF('New Jersey'!$B$10,"*No mention of waiting list*")</f>
        <v>0</v>
      </c>
      <c r="W36" s="96">
        <f>COUNTIF('New Jersey'!$B$10,"*Unspecified*")</f>
        <v>1</v>
      </c>
      <c r="X36" s="96">
        <f>COUNTIF('New Jersey'!$B$10,"*Other*")</f>
        <v>0</v>
      </c>
    </row>
    <row r="37" spans="1:24" ht="15">
      <c r="A37" s="39" t="s">
        <v>35</v>
      </c>
      <c r="B37" s="97">
        <v>20355</v>
      </c>
      <c r="C37" s="101" t="str">
        <f t="shared" si="3"/>
        <v>Yes</v>
      </c>
      <c r="D37" s="101">
        <f>COUNTIF('New Mexico'!$B$5:$D$5,"*1915(c)*")</f>
        <v>3</v>
      </c>
      <c r="E37" s="100">
        <f>SUM('New Mexico'!B9:D9)</f>
        <v>5651</v>
      </c>
      <c r="F37" s="101">
        <f>COUNTIF('New Mexico'!$B$8:$D$8,"*Aged*")</f>
        <v>0</v>
      </c>
      <c r="G37" s="101">
        <f>COUNTIF('New Mexico'!$B$8:$D$8,"*Autism*")</f>
        <v>2</v>
      </c>
      <c r="H37" s="101">
        <f>COUNTIF('New Mexico'!$B$8:$D$8,"*Brain injury*")</f>
        <v>0</v>
      </c>
      <c r="I37" s="101">
        <f>COUNTIF('New Mexico'!$B$8:$D$8,"*Developmental disability*")</f>
        <v>2</v>
      </c>
      <c r="J37" s="101">
        <f>COUNTIF('New Mexico'!$B$8:$D$8,"*Disabled (other)*")</f>
        <v>0</v>
      </c>
      <c r="K37" s="101">
        <f>COUNTIF('New Mexico'!$B$8:$D$8,"*Disabled (physical)*")</f>
        <v>0</v>
      </c>
      <c r="L37" s="101">
        <f>COUNTIF('New Mexico'!$B$8:$D$8,"*HIV/AIDS*")</f>
        <v>0</v>
      </c>
      <c r="M37" s="101">
        <f>COUNTIF('New Mexico'!$B$8:$D$8,"*Intellectual disability*")</f>
        <v>2</v>
      </c>
      <c r="N37" s="101">
        <f>COUNTIF('New Mexico'!$B$8:$D$8,"*Medically fragile*")</f>
        <v>2</v>
      </c>
      <c r="O37" s="101">
        <f>COUNTIF('New Mexico'!$B$8:$D$8,"*Mental illness*")</f>
        <v>0</v>
      </c>
      <c r="P37" s="101">
        <f>COUNTIF('New Mexico'!$B$8:$D$8,"*Serious emotional disturbance*")</f>
        <v>0</v>
      </c>
      <c r="Q37" s="101">
        <f>COUNTIF('New Mexico'!$B$8:$D$8,"*Technology dependent*")</f>
        <v>0</v>
      </c>
      <c r="R37" s="101">
        <f>COUNTIF('New Mexico'!$B$10:$D$10,"*First come, first served*")</f>
        <v>2</v>
      </c>
      <c r="S37" s="101">
        <f>COUNTIF('New Mexico'!$B$10:$D$10,"Priority")</f>
        <v>0</v>
      </c>
      <c r="T37" s="101">
        <f>COUNTIF('New Mexico'!$B$10:$D$10,"*Priority and wait time*")</f>
        <v>0</v>
      </c>
      <c r="U37" s="101">
        <f>COUNTIF('New Mexico'!$B$10:$D$10,"*No waiting list*")</f>
        <v>1</v>
      </c>
      <c r="V37" s="101">
        <f>COUNTIF('New Mexico'!$B$10:$D$10,"*No mention of waiting list*")</f>
        <v>0</v>
      </c>
      <c r="W37" s="101">
        <f>COUNTIF('New Mexico'!$B$10:$D$10,"*Unspecified*")</f>
        <v>0</v>
      </c>
      <c r="X37" s="101">
        <f>COUNTIF('New Mexico'!$B$10:$D$10,"*Other*")</f>
        <v>0</v>
      </c>
    </row>
    <row r="38" spans="1:24" ht="15">
      <c r="A38" s="24" t="s">
        <v>36</v>
      </c>
      <c r="B38" s="102" t="s">
        <v>1428</v>
      </c>
      <c r="C38" s="96" t="str">
        <f t="shared" si="3"/>
        <v>Yes</v>
      </c>
      <c r="D38" s="94">
        <f>COUNTIF('New York'!$B$5:$E$5,"*1915(c)*")</f>
        <v>4</v>
      </c>
      <c r="E38" s="108">
        <f>SUM('New York'!B9:E9)</f>
        <v>83327</v>
      </c>
      <c r="F38" s="96">
        <f>COUNTIF('New York'!$B$8:$E$8,"*Aged*")</f>
        <v>1</v>
      </c>
      <c r="G38" s="96">
        <f>COUNTIF('New York'!$B$8:$E$8,"*Autism*")</f>
        <v>2</v>
      </c>
      <c r="H38" s="96">
        <f>COUNTIF('New York'!$B$8:$E$8,"*Brain injury*")</f>
        <v>2</v>
      </c>
      <c r="I38" s="96">
        <f>COUNTIF('New York'!$B$8:$E$8,"*Developmental disability*")</f>
        <v>2</v>
      </c>
      <c r="J38" s="96">
        <f>COUNTIF('New York'!$B$8:$E$8,"*Disabled (other)*")</f>
        <v>1</v>
      </c>
      <c r="K38" s="96">
        <f>COUNTIF('New York'!$B$8:$E$8,"*Disabled (physical)*")</f>
        <v>2</v>
      </c>
      <c r="L38" s="96">
        <f>COUNTIF('New York'!$B$8:$E$8,"*HIV/AIDS*")</f>
        <v>1</v>
      </c>
      <c r="M38" s="96">
        <f>COUNTIF('New York'!$B$8:$E$8,"*Intellectual disability*")</f>
        <v>2</v>
      </c>
      <c r="N38" s="96">
        <f>COUNTIF('New York'!$B$8:$E$8,"*Medically fragile*")</f>
        <v>1</v>
      </c>
      <c r="O38" s="96">
        <f>COUNTIF('New York'!$B$8:$E$8,"*Mental illness*")</f>
        <v>1</v>
      </c>
      <c r="P38" s="96">
        <f>COUNTIF('New York'!$B$8:$E$8,"*Serious emotional disturbance*")</f>
        <v>1</v>
      </c>
      <c r="Q38" s="96">
        <f>COUNTIF('New York'!$B$8:$E$8,"*Technology dependent*")</f>
        <v>1</v>
      </c>
      <c r="R38" s="96">
        <f>COUNTIF('New York'!$B$10:$E$10,"*First come, first served*")</f>
        <v>0</v>
      </c>
      <c r="S38" s="96">
        <f>COUNTIF('New York'!$B$10:$E$10,"Priority")</f>
        <v>0</v>
      </c>
      <c r="T38" s="96">
        <f>COUNTIF('New York'!$B$10:$E$10,"*Priority and wait time*")</f>
        <v>0</v>
      </c>
      <c r="U38" s="96">
        <f>COUNTIF('New York'!$B$10:$E$10,"*No waiting list*")</f>
        <v>0</v>
      </c>
      <c r="V38" s="96">
        <f>COUNTIF('New York'!$B$10:$E$10,"*No mention of waiting list*")</f>
        <v>3</v>
      </c>
      <c r="W38" s="96">
        <f>COUNTIF('New York'!$B$10:$E$10,"*Unspecified*")</f>
        <v>0</v>
      </c>
      <c r="X38" s="96">
        <f>COUNTIF('New York'!$B$10:$E$10,"*Other*")</f>
        <v>1</v>
      </c>
    </row>
    <row r="39" spans="1:24" ht="15">
      <c r="A39" s="39" t="s">
        <v>37</v>
      </c>
      <c r="B39" s="105">
        <v>14397</v>
      </c>
      <c r="C39" s="101" t="str">
        <f t="shared" si="3"/>
        <v>Yes</v>
      </c>
      <c r="D39" s="101">
        <f>COUNTIF('North Carolina'!$B$5:$E$5,"*1915(c)*")</f>
        <v>4</v>
      </c>
      <c r="E39" s="100">
        <f>SUM('North Carolina'!B9:E9)</f>
        <v>30775</v>
      </c>
      <c r="F39" s="101">
        <f>COUNTIF('North Carolina'!$B$8:$E$8,"*Aged*")</f>
        <v>1</v>
      </c>
      <c r="G39" s="101">
        <f>COUNTIF('North Carolina'!$B$8:$E$8,"*Autism*")</f>
        <v>0</v>
      </c>
      <c r="H39" s="101">
        <f>COUNTIF('North Carolina'!$B$8:$E$8,"*Brain injury*")</f>
        <v>1</v>
      </c>
      <c r="I39" s="101">
        <f>COUNTIF('North Carolina'!$B$8:$E$8,"*Developmental disability*")</f>
        <v>1</v>
      </c>
      <c r="J39" s="101">
        <f>COUNTIF('North Carolina'!$B$8:$E$8,"*Disabled (other)*")</f>
        <v>0</v>
      </c>
      <c r="K39" s="101">
        <f>COUNTIF('North Carolina'!$B$8:$E$8,"*Disabled (physical)*")</f>
        <v>1</v>
      </c>
      <c r="L39" s="101">
        <f>COUNTIF('North Carolina'!$B$8:$E$8,"*HIV/AIDS*")</f>
        <v>0</v>
      </c>
      <c r="M39" s="101">
        <f>COUNTIF('North Carolina'!$B$8:$E$8,"*Intellectual disability*")</f>
        <v>1</v>
      </c>
      <c r="N39" s="101">
        <f>COUNTIF('North Carolina'!$B$8:$E$8,"*Medically fragile*")</f>
        <v>1</v>
      </c>
      <c r="O39" s="101">
        <f>COUNTIF('North Carolina'!$B$8:$E$8,"*Mental illness*")</f>
        <v>0</v>
      </c>
      <c r="P39" s="101">
        <f>COUNTIF('North Carolina'!$B$8:$E$8,"*Serious emotional disturbance*")</f>
        <v>0</v>
      </c>
      <c r="Q39" s="101">
        <f>COUNTIF('North Carolina'!$B$8:$E$8,"*Technology dependent*")</f>
        <v>0</v>
      </c>
      <c r="R39" s="107">
        <f>COUNTIF('North Carolina'!$B$10:$E$10,"*First come, first served*")</f>
        <v>1</v>
      </c>
      <c r="S39" s="107">
        <f>COUNTIF('North Carolina'!$B$10:$E$10,"Priority")</f>
        <v>0</v>
      </c>
      <c r="T39" s="107">
        <f>COUNTIF('North Carolina'!$B$10:$E$10,"*Priority and wait time*")</f>
        <v>0</v>
      </c>
      <c r="U39" s="107">
        <f>COUNTIF('North Carolina'!$B$10:$E$10,"*No waiting list*")</f>
        <v>0</v>
      </c>
      <c r="V39" s="107">
        <f>COUNTIF('North Carolina'!$B$10:$E$10,"*No mention of waiting list*")</f>
        <v>0</v>
      </c>
      <c r="W39" s="107">
        <f>COUNTIF('North Carolina'!$B$10:$E$10,"*Unspecified*")</f>
        <v>1</v>
      </c>
      <c r="X39" s="107">
        <f>COUNTIF('North Carolina'!$B$10:$E$10,"*Other*")</f>
        <v>2</v>
      </c>
    </row>
    <row r="40" spans="1:24" ht="15">
      <c r="A40" s="24" t="s">
        <v>38</v>
      </c>
      <c r="B40" s="102">
        <v>17</v>
      </c>
      <c r="C40" s="96" t="str">
        <f t="shared" si="3"/>
        <v>Yes</v>
      </c>
      <c r="D40" s="111">
        <f>COUNTIF('North Dakota'!$B$5:$G$5,"*1915(c)*")</f>
        <v>6</v>
      </c>
      <c r="E40" s="108">
        <f>SUM('North Dakota'!$B$9:$G$9)</f>
        <v>6480</v>
      </c>
      <c r="F40" s="96">
        <f>COUNTIF('North Dakota'!$B$8:$G$8,"*Aged*")</f>
        <v>1</v>
      </c>
      <c r="G40" s="96">
        <f>COUNTIF('North Dakota'!$B$8:$G$8,"*Autism*")</f>
        <v>1</v>
      </c>
      <c r="H40" s="96">
        <f>COUNTIF('North Dakota'!$B$8:$G$8,"*Brain injury*")</f>
        <v>0</v>
      </c>
      <c r="I40" s="96">
        <f>COUNTIF('North Dakota'!$B$8:$G$8,"*Developmental disability*")</f>
        <v>1</v>
      </c>
      <c r="J40" s="96">
        <f>COUNTIF('North Dakota'!$B$8:$G$8,"*Disabled (other)*")</f>
        <v>1</v>
      </c>
      <c r="K40" s="96">
        <f>COUNTIF('North Dakota'!$B$8:$G$8,"*Disabled (physical)*")</f>
        <v>1</v>
      </c>
      <c r="L40" s="96">
        <f>COUNTIF('North Dakota'!$B$8:$G$8,"*HIV/AIDS*")</f>
        <v>0</v>
      </c>
      <c r="M40" s="96">
        <f>COUNTIF('North Dakota'!$B$8:$G$8,"*Intellectual disability*")</f>
        <v>1</v>
      </c>
      <c r="N40" s="96">
        <f>COUNTIF('North Dakota'!$B$8:$G$8,"*Medically fragile*")</f>
        <v>2</v>
      </c>
      <c r="O40" s="96">
        <f>COUNTIF('North Dakota'!$B$8:$G$8,"*Mental illness*")</f>
        <v>0</v>
      </c>
      <c r="P40" s="96">
        <f>COUNTIF('North Dakota'!$B$8:$G$8,"*Serious emotional disturbance*")</f>
        <v>0</v>
      </c>
      <c r="Q40" s="96">
        <f>COUNTIF('North Dakota'!$B$8:$G$8,"*Technology dependent*")</f>
        <v>1</v>
      </c>
      <c r="R40" s="96">
        <f>COUNTIF('North Dakota'!$B$10:$G$10,"*First come, first served*")</f>
        <v>3</v>
      </c>
      <c r="S40" s="96">
        <f>COUNTIF('North Dakota'!$B$10:$G$10,"Priority")</f>
        <v>1</v>
      </c>
      <c r="T40" s="96">
        <f>COUNTIF('North Dakota'!$B$10:$G$10,"*Priority and wait time*")</f>
        <v>0</v>
      </c>
      <c r="U40" s="96">
        <f>COUNTIF('North Dakota'!$B$10:$G$10,"*No waiting list*")</f>
        <v>1</v>
      </c>
      <c r="V40" s="96">
        <f>COUNTIF('North Dakota'!$B$10:$G$10,"*No mention of waiting list*")</f>
        <v>1</v>
      </c>
      <c r="W40" s="96">
        <f>COUNTIF('North Dakota'!$B$10:$G$10,"*Unspecified*")</f>
        <v>0</v>
      </c>
      <c r="X40" s="96">
        <f>COUNTIF('North Dakota'!$B$10:$G$10,"*Other*")</f>
        <v>0</v>
      </c>
    </row>
    <row r="41" spans="1:24" ht="15">
      <c r="A41" s="39" t="s">
        <v>39</v>
      </c>
      <c r="B41" s="105">
        <v>68644</v>
      </c>
      <c r="C41" s="101" t="str">
        <f t="shared" si="3"/>
        <v>Yes</v>
      </c>
      <c r="D41" s="112">
        <f>COUNTIF(Ohio!$B$5:$H$5,"*1915(c)*")</f>
        <v>7</v>
      </c>
      <c r="E41" s="100">
        <f>SUM(Ohio!$B$9:$H$9)</f>
        <v>121099</v>
      </c>
      <c r="F41" s="101">
        <f>COUNTIF(Ohio!$B$8:$H$8,"*Aged*")</f>
        <v>3</v>
      </c>
      <c r="G41" s="101">
        <f>COUNTIF(Ohio!$B$8:$H$8,"*Autism*")</f>
        <v>0</v>
      </c>
      <c r="H41" s="101">
        <f>COUNTIF(Ohio!$B$8:$H$8,"*Brain injury*")</f>
        <v>0</v>
      </c>
      <c r="I41" s="101">
        <f>COUNTIF(Ohio!$B$8:$H$8,"*Developmental disability*")</f>
        <v>3</v>
      </c>
      <c r="J41" s="101">
        <f>COUNTIF(Ohio!$B$8:$H$8,"*Disabled (other)*")</f>
        <v>0</v>
      </c>
      <c r="K41" s="101">
        <f>COUNTIF(Ohio!$B$8:$H$8,"*Disabled (physical)*")</f>
        <v>4</v>
      </c>
      <c r="L41" s="101">
        <f>COUNTIF(Ohio!$B$8:$H$8,"*HIV/AIDS*")</f>
        <v>0</v>
      </c>
      <c r="M41" s="101">
        <f>COUNTIF(Ohio!$B$8:$H$8,"*Intellectual disability*")</f>
        <v>3</v>
      </c>
      <c r="N41" s="101">
        <f>COUNTIF(Ohio!$B$8:$H$8,"*Medically fragile*")</f>
        <v>0</v>
      </c>
      <c r="O41" s="101">
        <f>COUNTIF(Ohio!$B$8:$H$8,"*Mental illness*")</f>
        <v>0</v>
      </c>
      <c r="P41" s="101">
        <f>COUNTIF(Ohio!$B$8:$H$8,"*Serious emotional disturbance*")</f>
        <v>0</v>
      </c>
      <c r="Q41" s="101">
        <f>COUNTIF(Ohio!$B$8:$H$8,"*Technology dependent*")</f>
        <v>0</v>
      </c>
      <c r="R41" s="101">
        <f>COUNTIF(Ohio!$B$10:$H$10,"*First come, first served*")</f>
        <v>0</v>
      </c>
      <c r="S41" s="101">
        <f>COUNTIF(Ohio!$B$10:$H$10,"Priority")</f>
        <v>3</v>
      </c>
      <c r="T41" s="101">
        <f>COUNTIF(Ohio!$B$10:$H$10,"*Priority and wait time*")</f>
        <v>0</v>
      </c>
      <c r="U41" s="101">
        <f>COUNTIF(Ohio!$B$10:$H$10,"*No waiting list*")</f>
        <v>2</v>
      </c>
      <c r="V41" s="101">
        <f>COUNTIF(Ohio!$B$10:$H$10,"*No mention of waiting list*")</f>
        <v>2</v>
      </c>
      <c r="W41" s="101">
        <f>COUNTIF(Ohio!$B$10:$H$10,"*Unspecified*")</f>
        <v>0</v>
      </c>
      <c r="X41" s="101">
        <f>COUNTIF(Ohio!$B$10:$H$10,"*Other*")</f>
        <v>0</v>
      </c>
    </row>
    <row r="42" spans="1:24" ht="15">
      <c r="A42" s="24" t="s">
        <v>40</v>
      </c>
      <c r="B42" s="93">
        <v>7672</v>
      </c>
      <c r="C42" s="96" t="str">
        <f t="shared" si="3"/>
        <v>Yes</v>
      </c>
      <c r="D42" s="111">
        <f>COUNTIF(Oklahoma!$B$5:$G$5,"*1915(c)*")</f>
        <v>6</v>
      </c>
      <c r="E42" s="108">
        <f>SUM(Oklahoma!$B$9:$G$9)</f>
        <v>27014</v>
      </c>
      <c r="F42" s="96">
        <f>COUNTIF(Oklahoma!$B$8:$G$8,"*Aged*")</f>
        <v>1</v>
      </c>
      <c r="G42" s="96">
        <f>COUNTIF(Oklahoma!$B$8:$G$8,"*Autism*")</f>
        <v>0</v>
      </c>
      <c r="H42" s="96">
        <f>COUNTIF(Oklahoma!$B$8:$G$8,"*Brain injury*")</f>
        <v>0</v>
      </c>
      <c r="I42" s="96">
        <f>COUNTIF(Oklahoma!$B$8:$G$8,"*Developmental disability*")</f>
        <v>0</v>
      </c>
      <c r="J42" s="96">
        <f>COUNTIF(Oklahoma!$B$8:$G$8,"*Disabled (other)*")</f>
        <v>1</v>
      </c>
      <c r="K42" s="96">
        <f>COUNTIF(Oklahoma!$B$8:$G$8,"*Disabled (physical)*")</f>
        <v>1</v>
      </c>
      <c r="L42" s="96">
        <f>COUNTIF(Oklahoma!$B$8:$G$8,"*HIV/AIDS*")</f>
        <v>0</v>
      </c>
      <c r="M42" s="96">
        <f>COUNTIF(Oklahoma!$B$8:$G$8,"*Intellectual disability*")</f>
        <v>4</v>
      </c>
      <c r="N42" s="96">
        <f>COUNTIF(Oklahoma!$B$8:$G$8,"*Medically fragile*")</f>
        <v>1</v>
      </c>
      <c r="O42" s="96">
        <f>COUNTIF(Oklahoma!$B$8:$G$8,"*Mental illness*")</f>
        <v>0</v>
      </c>
      <c r="P42" s="96">
        <f>COUNTIF(Oklahoma!$B$8:$G$8,"*Serious emotional disturbance*")</f>
        <v>0</v>
      </c>
      <c r="Q42" s="96">
        <f>COUNTIF(Oklahoma!$B$8:$G$8,"*Technology dependent*")</f>
        <v>1</v>
      </c>
      <c r="R42" s="96">
        <f>COUNTIF(Oklahoma!$B$10:$G$10,"*First come, first served*")</f>
        <v>3</v>
      </c>
      <c r="S42" s="96">
        <f>COUNTIF(Oklahoma!$B$10:$G$10,"Priority")</f>
        <v>0</v>
      </c>
      <c r="T42" s="96">
        <f>COUNTIF(Oklahoma!$B$10:$G$10,"*Priority and wait time*")</f>
        <v>0</v>
      </c>
      <c r="U42" s="96">
        <f>COUNTIF(Oklahoma!$B$10:$G$10,"*No waiting list*")</f>
        <v>3</v>
      </c>
      <c r="V42" s="96">
        <f>COUNTIF(Oklahoma!$B$10:$G$10,"*No mention of waiting list*")</f>
        <v>0</v>
      </c>
      <c r="W42" s="96">
        <f>COUNTIF(Oklahoma!$B$10:$G$10,"*Unspecified*")</f>
        <v>0</v>
      </c>
      <c r="X42" s="96">
        <f>COUNTIF(Oklahoma!$B$10:$G$10,"*Other*")</f>
        <v>0</v>
      </c>
    </row>
    <row r="43" spans="1:24" ht="15">
      <c r="A43" s="39" t="s">
        <v>41</v>
      </c>
      <c r="B43" s="97">
        <v>182</v>
      </c>
      <c r="C43" s="101" t="str">
        <f t="shared" si="3"/>
        <v>Yes</v>
      </c>
      <c r="D43" s="112">
        <f>COUNTIF(Oregon!$B$5:$G$5,"*1915(c)*")</f>
        <v>6</v>
      </c>
      <c r="E43" s="100">
        <f>SUM(Oregon!$B$9:$G$9)</f>
        <v>64356</v>
      </c>
      <c r="F43" s="101">
        <f>COUNTIF(Oregon!$B$8:$G$8,"*Aged*")</f>
        <v>1</v>
      </c>
      <c r="G43" s="101">
        <f>COUNTIF(Oregon!$B$8:$G$8,"*Autism*")</f>
        <v>0</v>
      </c>
      <c r="H43" s="101">
        <f>COUNTIF(Oregon!$B$8:$G$8,"*Brain injury*")</f>
        <v>0</v>
      </c>
      <c r="I43" s="101">
        <f>COUNTIF(Oregon!$B$8:$G$8,"*Developmental disability*")</f>
        <v>3</v>
      </c>
      <c r="J43" s="101">
        <f>COUNTIF(Oregon!$B$8:$G$8,"*Disabled (other)*")</f>
        <v>0</v>
      </c>
      <c r="K43" s="101">
        <f>COUNTIF(Oregon!$B$8:$G$8,"*Disabled (physical)*")</f>
        <v>2</v>
      </c>
      <c r="L43" s="101">
        <f>COUNTIF(Oregon!$B$8:$G$8,"*HIV/AIDS*")</f>
        <v>0</v>
      </c>
      <c r="M43" s="101">
        <f>COUNTIF(Oregon!$B$8:$G$8,"*Intellectual disability*")</f>
        <v>3</v>
      </c>
      <c r="N43" s="101">
        <f>COUNTIF(Oregon!$B$8:$G$8,"*Medically fragile*")</f>
        <v>1</v>
      </c>
      <c r="O43" s="101">
        <f>COUNTIF(Oregon!$B$8:$G$8,"*Mental illness*")</f>
        <v>0</v>
      </c>
      <c r="P43" s="101">
        <f>COUNTIF(Oregon!$B$8:$G$8,"*Serious emotional disturbance*")</f>
        <v>0</v>
      </c>
      <c r="Q43" s="101">
        <f>COUNTIF(Oregon!$B$8:$G$8,"*Technology dependent*")</f>
        <v>0</v>
      </c>
      <c r="R43" s="101">
        <f>COUNTIF(Oregon!$B$10:$G$10,"*First come, first served*")</f>
        <v>3</v>
      </c>
      <c r="S43" s="101">
        <f>COUNTIF(Oregon!$B$10:$G$10,"Priority")</f>
        <v>0</v>
      </c>
      <c r="T43" s="101">
        <f>COUNTIF(Oregon!$B$10:$G$10,"*Priority and wait time*")</f>
        <v>1</v>
      </c>
      <c r="U43" s="101">
        <f>COUNTIF(Oregon!$B$10:$G$10,"*No waiting list*")</f>
        <v>2</v>
      </c>
      <c r="V43" s="101">
        <f>COUNTIF(Oregon!$B$10:$G$10,"*No mention of waiting list*")</f>
        <v>0</v>
      </c>
      <c r="W43" s="101">
        <f>COUNTIF(Oregon!$B$10:$G$10,"*Unspecified*")</f>
        <v>0</v>
      </c>
      <c r="X43" s="101">
        <f>COUNTIF(Oregon!$B$10:$G$10,"*Other*")</f>
        <v>0</v>
      </c>
    </row>
    <row r="44" spans="1:24" ht="15">
      <c r="A44" s="24" t="s">
        <v>42</v>
      </c>
      <c r="B44" s="93">
        <v>16532</v>
      </c>
      <c r="C44" s="96" t="str">
        <f t="shared" si="3"/>
        <v>Yes</v>
      </c>
      <c r="D44" s="111">
        <f>COUNTIF(Pennsylvania!$B$5:$H$5,"*1915(c)*")</f>
        <v>7</v>
      </c>
      <c r="E44" s="108">
        <f>SUM(Pennsylvania!B9:H9)</f>
        <v>41411</v>
      </c>
      <c r="F44" s="96">
        <f>COUNTIF(Pennsylvania!$B$8:$H$8,"*Aged*")</f>
        <v>1</v>
      </c>
      <c r="G44" s="96">
        <f>COUNTIF(Pennsylvania!$B$8:$H$8,"*Autism*")</f>
        <v>4</v>
      </c>
      <c r="H44" s="96">
        <f>COUNTIF(Pennsylvania!$B$8:$H$8,"*Brain injury*")</f>
        <v>0</v>
      </c>
      <c r="I44" s="96">
        <f>COUNTIF(Pennsylvania!$B$8:$H$8,"*Developmental disability*")</f>
        <v>5</v>
      </c>
      <c r="J44" s="96">
        <f>COUNTIF(Pennsylvania!$B$8:$H$8,"*Disabled (other)*")</f>
        <v>0</v>
      </c>
      <c r="K44" s="96">
        <f>COUNTIF(Pennsylvania!$B$8:$H$8,"*Disabled (physical)*")</f>
        <v>1</v>
      </c>
      <c r="L44" s="96">
        <f>COUNTIF(Pennsylvania!$B$8:$H$8,"*HIV/AIDS*")</f>
        <v>0</v>
      </c>
      <c r="M44" s="96">
        <f>COUNTIF(Pennsylvania!$B$8:$H$8,"*Intellectual disability*")</f>
        <v>4</v>
      </c>
      <c r="N44" s="96">
        <f>COUNTIF(Pennsylvania!$B$8:$H$8,"*Medically fragile*")</f>
        <v>0</v>
      </c>
      <c r="O44" s="96">
        <f>COUNTIF(Pennsylvania!$B$8:$H$8,"*Mental illness*")</f>
        <v>0</v>
      </c>
      <c r="P44" s="96">
        <f>COUNTIF(Pennsylvania!$B$8:$H$8,"*Serious emotional disturbance*")</f>
        <v>0</v>
      </c>
      <c r="Q44" s="96">
        <f>COUNTIF(Pennsylvania!$B$8:$H$8,"*Technology dependent*")</f>
        <v>0</v>
      </c>
      <c r="R44" s="96">
        <f>COUNTIF(Pennsylvania!$B$10:$H$10,"*First come, first served*")</f>
        <v>1</v>
      </c>
      <c r="S44" s="96">
        <f>COUNTIF(Pennsylvania!$B$10:$H$10,"Priority")</f>
        <v>3</v>
      </c>
      <c r="T44" s="96">
        <f>COUNTIF(Pennsylvania!$B$10:$H$10,"*Priority and wait time*")</f>
        <v>0</v>
      </c>
      <c r="U44" s="96">
        <f>COUNTIF(Pennsylvania!$B$10:$H$10,"*No waiting list*")</f>
        <v>2</v>
      </c>
      <c r="V44" s="96">
        <f>COUNTIF(Pennsylvania!$B$10:$H$10,"*No mention of waiting list*")</f>
        <v>0</v>
      </c>
      <c r="W44" s="96">
        <f>COUNTIF(Pennsylvania!$B$10:$H$10,"*Unspecified*")</f>
        <v>0</v>
      </c>
      <c r="X44" s="96">
        <f>COUNTIF(Pennsylvania!$B$10:$H$10,"*Other*")</f>
        <v>1</v>
      </c>
    </row>
    <row r="45" spans="1:24" ht="15">
      <c r="A45" s="39" t="s">
        <v>43</v>
      </c>
      <c r="B45" s="97">
        <v>0</v>
      </c>
      <c r="C45" s="101" t="str">
        <f t="shared" si="3"/>
        <v>No</v>
      </c>
      <c r="D45" s="101">
        <f>COUNTIF('Rhode Island'!$B$5,"*1915(c)*")</f>
        <v>0</v>
      </c>
      <c r="E45" s="119" t="s">
        <v>83</v>
      </c>
      <c r="F45" s="120" t="s">
        <v>83</v>
      </c>
      <c r="G45" s="120" t="s">
        <v>83</v>
      </c>
      <c r="H45" s="120" t="s">
        <v>83</v>
      </c>
      <c r="I45" s="120" t="s">
        <v>83</v>
      </c>
      <c r="J45" s="120" t="s">
        <v>83</v>
      </c>
      <c r="K45" s="120" t="s">
        <v>83</v>
      </c>
      <c r="L45" s="120" t="s">
        <v>83</v>
      </c>
      <c r="M45" s="120" t="s">
        <v>83</v>
      </c>
      <c r="N45" s="120" t="s">
        <v>83</v>
      </c>
      <c r="O45" s="120" t="s">
        <v>83</v>
      </c>
      <c r="P45" s="120" t="s">
        <v>83</v>
      </c>
      <c r="Q45" s="120" t="s">
        <v>83</v>
      </c>
      <c r="R45" s="120" t="s">
        <v>83</v>
      </c>
      <c r="S45" s="120" t="s">
        <v>83</v>
      </c>
      <c r="T45" s="120" t="s">
        <v>83</v>
      </c>
      <c r="U45" s="120" t="s">
        <v>83</v>
      </c>
      <c r="V45" s="120" t="s">
        <v>83</v>
      </c>
      <c r="W45" s="120" t="s">
        <v>83</v>
      </c>
      <c r="X45" s="120" t="s">
        <v>83</v>
      </c>
    </row>
    <row r="46" spans="1:24" ht="15">
      <c r="A46" s="24" t="s">
        <v>44</v>
      </c>
      <c r="B46" s="93">
        <v>11292</v>
      </c>
      <c r="C46" s="96" t="str">
        <f t="shared" si="3"/>
        <v>Yes</v>
      </c>
      <c r="D46" s="111">
        <f>COUNTIF('South Carolina'!$B$5:$H$5,"*1915(c)*")</f>
        <v>7</v>
      </c>
      <c r="E46" s="108">
        <f>SUM('South Carolina'!$B$9:$H$9)</f>
        <v>39633</v>
      </c>
      <c r="F46" s="96">
        <f>COUNTIF('South Carolina'!$B$8:$H$8,"*Aged*")</f>
        <v>1</v>
      </c>
      <c r="G46" s="96">
        <f>COUNTIF('South Carolina'!$B$8:$H$8,"*Autism*")</f>
        <v>0</v>
      </c>
      <c r="H46" s="96">
        <f>COUNTIF('South Carolina'!$B$8:$H$8,"*Brain injury*")</f>
        <v>0</v>
      </c>
      <c r="I46" s="96">
        <f>COUNTIF('South Carolina'!$B$8:$H$8,"*Developmental disability*")</f>
        <v>0</v>
      </c>
      <c r="J46" s="96">
        <f>COUNTIF('South Carolina'!$B$8:$H$8,"*Disabled (other)*")</f>
        <v>1</v>
      </c>
      <c r="K46" s="96">
        <f>COUNTIF('South Carolina'!$B$8:$H$8,"*Disabled (physical)*")</f>
        <v>2</v>
      </c>
      <c r="L46" s="96">
        <f>COUNTIF('South Carolina'!$B$8:$H$8,"*HIV/AIDS*")</f>
        <v>1</v>
      </c>
      <c r="M46" s="96">
        <f>COUNTIF('South Carolina'!$B$8:$H$8,"*Intellectual disability*")</f>
        <v>2</v>
      </c>
      <c r="N46" s="96">
        <f>COUNTIF('South Carolina'!$B$8:$H$8,"*Medically fragile*")</f>
        <v>1</v>
      </c>
      <c r="O46" s="96">
        <f>COUNTIF('South Carolina'!$B$8:$H$8,"*Mental illness*")</f>
        <v>0</v>
      </c>
      <c r="P46" s="96">
        <f>COUNTIF('South Carolina'!$B$8:$H$8,"*Serious emotional disturbance*")</f>
        <v>0</v>
      </c>
      <c r="Q46" s="96">
        <f>COUNTIF('South Carolina'!$B$8:$H$8,"*Technology dependent*")</f>
        <v>1</v>
      </c>
      <c r="R46" s="96">
        <f>COUNTIF('South Carolina'!$B$10:$H$10,"*First come, first served*")</f>
        <v>2</v>
      </c>
      <c r="S46" s="96">
        <f>COUNTIF('South Carolina'!$B$10:$H$10,"Priority")</f>
        <v>0</v>
      </c>
      <c r="T46" s="96">
        <f>COUNTIF('South Carolina'!$B$10:$H$10,"*Priority and wait time*")</f>
        <v>0</v>
      </c>
      <c r="U46" s="96">
        <f>COUNTIF('South Carolina'!$B$10:$H$10,"*No waiting list*")</f>
        <v>4</v>
      </c>
      <c r="V46" s="96">
        <f>COUNTIF('South Carolina'!$B$10:$H$10,"*No mention of waiting list*")</f>
        <v>1</v>
      </c>
      <c r="W46" s="96">
        <f>COUNTIF('South Carolina'!$B$10:$H$10,"*Unspecified*")</f>
        <v>0</v>
      </c>
      <c r="X46" s="96">
        <f>COUNTIF('South Carolina'!$B$10:$H$10,"*Other*")</f>
        <v>0</v>
      </c>
    </row>
    <row r="47" spans="1:24" ht="15">
      <c r="A47" s="39" t="s">
        <v>45</v>
      </c>
      <c r="B47" s="97">
        <v>350</v>
      </c>
      <c r="C47" s="101" t="str">
        <f t="shared" si="3"/>
        <v>Yes</v>
      </c>
      <c r="D47" s="101">
        <f>COUNTIF('South Dakota'!$B$5:$D$5,"*1915(c)*")</f>
        <v>3</v>
      </c>
      <c r="E47" s="100">
        <f>SUM('South Dakota'!B9:D9)</f>
        <v>4600</v>
      </c>
      <c r="F47" s="101">
        <f>COUNTIF('South Dakota'!$B$8:$D$8,"*Aged*")</f>
        <v>2</v>
      </c>
      <c r="G47" s="101">
        <f>COUNTIF('South Dakota'!$B$8:$D$8,"*Autism*")</f>
        <v>0</v>
      </c>
      <c r="H47" s="101">
        <f>COUNTIF('South Dakota'!$B$8:$D$8,"*Brain injury*")</f>
        <v>0</v>
      </c>
      <c r="I47" s="101">
        <f>COUNTIF('South Dakota'!$B$8:$D$8,"*Developmental disability*")</f>
        <v>1</v>
      </c>
      <c r="J47" s="101">
        <f>COUNTIF('South Dakota'!$B$8:$D$8,"*Disabled (other)*")</f>
        <v>1</v>
      </c>
      <c r="K47" s="101">
        <f>COUNTIF('South Dakota'!$B$8:$D$8,"*Disabled (physical)*")</f>
        <v>2</v>
      </c>
      <c r="L47" s="101">
        <f>COUNTIF('South Dakota'!$B$8:$D$8,"*HIV/AIDS*")</f>
        <v>0</v>
      </c>
      <c r="M47" s="101">
        <f>COUNTIF('South Dakota'!$B$8:$D$8,"*Intellectual disability*")</f>
        <v>1</v>
      </c>
      <c r="N47" s="101">
        <f>COUNTIF('South Dakota'!$B$8:$D$8,"*Medically fragile*")</f>
        <v>0</v>
      </c>
      <c r="O47" s="101">
        <f>COUNTIF('South Dakota'!$B$8:$D$8,"*Mental illness*")</f>
        <v>0</v>
      </c>
      <c r="P47" s="101">
        <f>COUNTIF('South Dakota'!$B$8:$D$8,"*Serious emotional disturbance*")</f>
        <v>0</v>
      </c>
      <c r="Q47" s="101">
        <f>COUNTIF('South Dakota'!$B$8:$D$8,"*Technology dependent*")</f>
        <v>0</v>
      </c>
      <c r="R47" s="101">
        <f>COUNTIF('South Dakota'!$B$10:$D$10,"*First come, first served*")</f>
        <v>0</v>
      </c>
      <c r="S47" s="101">
        <f>COUNTIF('South Dakota'!$B$10:$D$10,"Priority")</f>
        <v>2</v>
      </c>
      <c r="T47" s="101">
        <f>COUNTIF('South Dakota'!$B$10:$D$10,"*Priority and wait time*")</f>
        <v>0</v>
      </c>
      <c r="U47" s="101">
        <f>COUNTIF('South Dakota'!$B$10:$D$10,"*No waiting list*")</f>
        <v>0</v>
      </c>
      <c r="V47" s="101">
        <f>COUNTIF('South Dakota'!$B$10:$D$10,"*No mention of waiting list*")</f>
        <v>1</v>
      </c>
      <c r="W47" s="101">
        <f>COUNTIF('South Dakota'!$B$10:$D$10,"*Unspecified*")</f>
        <v>0</v>
      </c>
      <c r="X47" s="101">
        <f>COUNTIF('South Dakota'!$B$10:$D$10,"*Other*")</f>
        <v>0</v>
      </c>
    </row>
    <row r="48" spans="1:24" ht="15">
      <c r="A48" s="24" t="s">
        <v>46</v>
      </c>
      <c r="B48" s="93">
        <v>7263</v>
      </c>
      <c r="C48" s="96" t="str">
        <f t="shared" si="3"/>
        <v>Yes</v>
      </c>
      <c r="D48" s="96">
        <f>COUNTIF(Texas!$B$5:$D$5,"*1915(c)*")</f>
        <v>3</v>
      </c>
      <c r="E48" s="108">
        <f>SUM(Tennessee!B9:D9)</f>
        <v>9727</v>
      </c>
      <c r="F48" s="96">
        <f>COUNTIF(Tennessee!$B$8:$D$8,"*Aged*")</f>
        <v>0</v>
      </c>
      <c r="G48" s="96">
        <f>COUNTIF(Tennessee!$B$8:$D$8,"*Autism*")</f>
        <v>0</v>
      </c>
      <c r="H48" s="96">
        <f>COUNTIF(Tennessee!$B$8:$D$8,"*Brain injury*")</f>
        <v>0</v>
      </c>
      <c r="I48" s="96">
        <f>COUNTIF(Tennessee!$B$8:$D$8,"*Developmental disability*")</f>
        <v>2</v>
      </c>
      <c r="J48" s="96">
        <f>COUNTIF(Tennessee!$B$8:$D$8,"*Disabled (other)*")</f>
        <v>0</v>
      </c>
      <c r="K48" s="96">
        <f>COUNTIF(Tennessee!$B$8:$D$8,"*Disabled (physical)*")</f>
        <v>0</v>
      </c>
      <c r="L48" s="96">
        <f>COUNTIF(Tennessee!$B$8:$D$8,"*HIV/AIDS*")</f>
        <v>0</v>
      </c>
      <c r="M48" s="96">
        <f>COUNTIF(Tennessee!$B$8:$D$8,"*Intellectual disability*")</f>
        <v>3</v>
      </c>
      <c r="N48" s="96">
        <f>COUNTIF(Tennessee!$B$8:$D$8,"*Medically fragile*")</f>
        <v>0</v>
      </c>
      <c r="O48" s="96">
        <f>COUNTIF(Tennessee!$B$8:$D$8,"*Mental illness*")</f>
        <v>0</v>
      </c>
      <c r="P48" s="96">
        <f>COUNTIF(Tennessee!$B$8:$D$8,"*Serious emotional disturbance*")</f>
        <v>0</v>
      </c>
      <c r="Q48" s="96">
        <f>COUNTIF(Tennessee!$B$8:$D$8,"*Technology dependent*")</f>
        <v>0</v>
      </c>
      <c r="R48" s="96">
        <f>COUNTIF(Tennessee!$B$10:$D$10,"*First come, first served*")</f>
        <v>0</v>
      </c>
      <c r="S48" s="96">
        <f>COUNTIF(Tennessee!$B$10:$D$10,"Priority")</f>
        <v>0</v>
      </c>
      <c r="T48" s="96">
        <f>COUNTIF(Tennessee!$B$10:$D$10,"*Priority and wait time*")</f>
        <v>0</v>
      </c>
      <c r="U48" s="96">
        <f>COUNTIF(Tennessee!$B$10:$D$10,"*No waiting list*")</f>
        <v>0</v>
      </c>
      <c r="V48" s="96">
        <f>COUNTIF(Tennessee!$B$10:$D$10,"*No mention of waiting list*")</f>
        <v>3</v>
      </c>
      <c r="W48" s="96">
        <f>COUNTIF(Tennessee!$B$10:$D$10,"*Unspecified*")</f>
        <v>0</v>
      </c>
      <c r="X48" s="96">
        <f>COUNTIF(Tennessee!$B$10:$D$10,"*Other*")</f>
        <v>0</v>
      </c>
    </row>
    <row r="49" spans="1:24" ht="15">
      <c r="A49" s="39" t="s">
        <v>47</v>
      </c>
      <c r="B49" s="105">
        <v>385208</v>
      </c>
      <c r="C49" s="101" t="str">
        <f t="shared" si="3"/>
        <v>Yes</v>
      </c>
      <c r="D49" s="101">
        <f>COUNTIF(Texas!$B$5:$G$5,"*1915(c)*")</f>
        <v>6</v>
      </c>
      <c r="E49" s="100">
        <f>SUM(Texas!B9:G9)</f>
        <v>50197</v>
      </c>
      <c r="F49" s="101">
        <f>COUNTIF(Texas!$B$8:$G$8,"*Aged*")</f>
        <v>0</v>
      </c>
      <c r="G49" s="101">
        <f>COUNTIF(Texas!$B$8:$G$8,"*Autism*")</f>
        <v>0</v>
      </c>
      <c r="H49" s="101">
        <f>COUNTIF(Texas!$B$8:$G$8,"*Brain injury*")</f>
        <v>0</v>
      </c>
      <c r="I49" s="101">
        <f>COUNTIF(Texas!$B$8:$G$8,"*Developmental disability*")</f>
        <v>4</v>
      </c>
      <c r="J49" s="101">
        <f>COUNTIF(Texas!$B$8:$G$8,"*Disabled (other)*")</f>
        <v>0</v>
      </c>
      <c r="K49" s="101">
        <f>COUNTIF(Texas!$B$8:$G$8,"*Disabled (physical)*")</f>
        <v>0</v>
      </c>
      <c r="L49" s="101">
        <f>COUNTIF(Texas!$B$8:$G$8,"*HIV/AIDS*")</f>
        <v>0</v>
      </c>
      <c r="M49" s="101">
        <f>COUNTIF(Texas!$B$8:$G$8,"*Intellectual disability*")</f>
        <v>2</v>
      </c>
      <c r="N49" s="101">
        <f>COUNTIF(Texas!$B$8:$G$8,"*Medically fragile*")</f>
        <v>1</v>
      </c>
      <c r="O49" s="101">
        <f>COUNTIF(Texas!$B$8:$G$8,"*Mental illness*")</f>
        <v>0</v>
      </c>
      <c r="P49" s="101">
        <f>COUNTIF(Texas!$B$8:$G$8,"*Serious emotional disturbance*")</f>
        <v>1</v>
      </c>
      <c r="Q49" s="101">
        <f>COUNTIF(Texas!$B$8:$G$8,"*Technology dependent*")</f>
        <v>0</v>
      </c>
      <c r="R49" s="101">
        <f>COUNTIF(Texas!$B$10:$G$10,"*First come, first served*")</f>
        <v>6</v>
      </c>
      <c r="S49" s="101">
        <f>COUNTIF(Texas!$B$10:$G$10,"Priority")</f>
        <v>0</v>
      </c>
      <c r="T49" s="101">
        <f>COUNTIF(Texas!$B$10:$G$10,"*Priority and wait time*")</f>
        <v>0</v>
      </c>
      <c r="U49" s="101">
        <f>COUNTIF(Texas!$B$10:$G$10,"*No waiting list*")</f>
        <v>0</v>
      </c>
      <c r="V49" s="101">
        <f>COUNTIF(Texas!$B$10:$G$10,"*No mention of waiting list*")</f>
        <v>0</v>
      </c>
      <c r="W49" s="101">
        <f>COUNTIF(Texas!$B$10:$G$10,"*Unspecified*")</f>
        <v>0</v>
      </c>
      <c r="X49" s="101">
        <f>COUNTIF(Texas!$B$10:$G$10,"*Other*")</f>
        <v>0</v>
      </c>
    </row>
    <row r="50" spans="1:24" ht="15">
      <c r="A50" s="24" t="s">
        <v>48</v>
      </c>
      <c r="B50" s="93">
        <v>3335</v>
      </c>
      <c r="C50" s="96" t="str">
        <f t="shared" si="3"/>
        <v>Yes</v>
      </c>
      <c r="D50" s="111">
        <f>COUNTIF(Utah!$B$5:$I$5,"*1915(c)*")</f>
        <v>8</v>
      </c>
      <c r="E50" s="108">
        <f>SUM(Utah!$B$9:$I$9)</f>
        <v>9152</v>
      </c>
      <c r="F50" s="96">
        <f>COUNTIF(Utah!$B$8:$I$8,"*Aged*")</f>
        <v>3</v>
      </c>
      <c r="G50" s="96">
        <f>COUNTIF(Utah!$B$8:$I$8,"*Autism*")</f>
        <v>2</v>
      </c>
      <c r="H50" s="96">
        <f>COUNTIF(Utah!$B$8:$I$8,"*Brain injury*")</f>
        <v>1</v>
      </c>
      <c r="I50" s="96">
        <f>COUNTIF(Utah!$B$8:$I$8,"*Developmental disability*")</f>
        <v>1</v>
      </c>
      <c r="J50" s="96">
        <f>COUNTIF(Utah!$B$8:$I$8,"*Disabled (other)*")</f>
        <v>1</v>
      </c>
      <c r="K50" s="96">
        <f>COUNTIF(Utah!$B$8:$I$8,"*Disabled (physical)*")</f>
        <v>2</v>
      </c>
      <c r="L50" s="96">
        <f>COUNTIF(Utah!$B$8:$I$8,"*HIV/AIDS*")</f>
        <v>0</v>
      </c>
      <c r="M50" s="96">
        <f>COUNTIF(Utah!$B$8:$I$8,"*Intellectual disability*")</f>
        <v>1</v>
      </c>
      <c r="N50" s="96">
        <f>COUNTIF(Utah!$B$8:$I$8,"*Medically fragile*")</f>
        <v>2</v>
      </c>
      <c r="O50" s="96">
        <f>COUNTIF(Utah!$B$8:$I$8,"*Mental illness*")</f>
        <v>0</v>
      </c>
      <c r="P50" s="96">
        <f>COUNTIF(Utah!$B$8:$I$8,"*Serious emotional disturbance*")</f>
        <v>0</v>
      </c>
      <c r="Q50" s="96">
        <f>COUNTIF(Utah!$B$8:$I$8,"*Technology dependent*")</f>
        <v>1</v>
      </c>
      <c r="R50" s="96">
        <f>COUNTIF(Utah!$B$10:$I$10,"*First come, first served*")</f>
        <v>0</v>
      </c>
      <c r="S50" s="96">
        <f>COUNTIF(Utah!$B$10:$I$10,"Priority")</f>
        <v>5</v>
      </c>
      <c r="T50" s="96">
        <f>COUNTIF(Utah!$B$10:$I$10,"*Priority and wait time*")</f>
        <v>0</v>
      </c>
      <c r="U50" s="96">
        <f>COUNTIF(Utah!$B$10:$I$10,"*No waiting list*")</f>
        <v>1</v>
      </c>
      <c r="V50" s="96">
        <f>COUNTIF(Utah!$B$10:$I$10,"*No mention of waiting list*")</f>
        <v>2</v>
      </c>
      <c r="W50" s="96">
        <f>COUNTIF(Utah!$B$10:$I$10,"*Unspecified*")</f>
        <v>0</v>
      </c>
      <c r="X50" s="96">
        <f>COUNTIF(Utah!$B$10:$I$10,"*Other*")</f>
        <v>0</v>
      </c>
    </row>
    <row r="51" spans="1:24" ht="15">
      <c r="A51" s="39" t="s">
        <v>49</v>
      </c>
      <c r="B51" s="97">
        <v>0</v>
      </c>
      <c r="C51" s="101" t="str">
        <f t="shared" si="3"/>
        <v>No</v>
      </c>
      <c r="D51" s="101">
        <f>COUNTIF(Vermont!$B$5,"*1915(c)*")</f>
        <v>0</v>
      </c>
      <c r="E51" s="119" t="s">
        <v>83</v>
      </c>
      <c r="F51" s="120" t="s">
        <v>83</v>
      </c>
      <c r="G51" s="120" t="s">
        <v>83</v>
      </c>
      <c r="H51" s="120" t="s">
        <v>83</v>
      </c>
      <c r="I51" s="120" t="s">
        <v>83</v>
      </c>
      <c r="J51" s="120" t="s">
        <v>83</v>
      </c>
      <c r="K51" s="120" t="s">
        <v>83</v>
      </c>
      <c r="L51" s="120" t="s">
        <v>83</v>
      </c>
      <c r="M51" s="120" t="s">
        <v>83</v>
      </c>
      <c r="N51" s="120" t="s">
        <v>83</v>
      </c>
      <c r="O51" s="120" t="s">
        <v>83</v>
      </c>
      <c r="P51" s="120" t="s">
        <v>83</v>
      </c>
      <c r="Q51" s="120" t="s">
        <v>83</v>
      </c>
      <c r="R51" s="120" t="s">
        <v>83</v>
      </c>
      <c r="S51" s="120" t="s">
        <v>83</v>
      </c>
      <c r="T51" s="120" t="s">
        <v>83</v>
      </c>
      <c r="U51" s="120" t="s">
        <v>83</v>
      </c>
      <c r="V51" s="120" t="s">
        <v>83</v>
      </c>
      <c r="W51" s="120" t="s">
        <v>83</v>
      </c>
      <c r="X51" s="120" t="s">
        <v>83</v>
      </c>
    </row>
    <row r="52" spans="1:24" ht="15">
      <c r="A52" s="24" t="s">
        <v>50</v>
      </c>
      <c r="B52" s="93">
        <v>13215</v>
      </c>
      <c r="C52" s="96" t="str">
        <f t="shared" si="3"/>
        <v>Yes</v>
      </c>
      <c r="D52" s="94">
        <f>COUNTIF(Virginia!$B$5:$E$5,"*1915(c)*")</f>
        <v>4</v>
      </c>
      <c r="E52" s="108">
        <f>SUM(Virginia!$B$9:$E$9)</f>
        <v>54217</v>
      </c>
      <c r="F52" s="94">
        <f>COUNTIF(Virginia!$B$8:$E$8,"*Aged*")</f>
        <v>1</v>
      </c>
      <c r="G52" s="94">
        <f>COUNTIF(Virginia!$B$8:$E$8,"*Autism*")</f>
        <v>3</v>
      </c>
      <c r="H52" s="96">
        <f>COUNTIF(Virginia!$B$8:$E$8,"*Brain injury*")</f>
        <v>0</v>
      </c>
      <c r="I52" s="94">
        <f>COUNTIF(Virginia!$B$8:$E$8,"*Developmental disability*")</f>
        <v>3</v>
      </c>
      <c r="J52" s="96">
        <f>COUNTIF(Virginia!$B$8:$E$8,"*Disabled (other)*")</f>
        <v>1</v>
      </c>
      <c r="K52" s="94">
        <f>COUNTIF(Virginia!$B$8:$E$8,"*Disabled (physical)*")</f>
        <v>1</v>
      </c>
      <c r="L52" s="96">
        <f>COUNTIF(Virginia!$B$8:$E$8,"*HIV/AIDS*")</f>
        <v>0</v>
      </c>
      <c r="M52" s="94">
        <f>COUNTIF(Virginia!$B$8:$E$8,"*Intellectual disability*")</f>
        <v>3</v>
      </c>
      <c r="N52" s="96">
        <f>COUNTIF(Virginia!$B$8:$E$8,"*Medically fragile*")</f>
        <v>0</v>
      </c>
      <c r="O52" s="96">
        <f>COUNTIF(Virginia!$B$8:$E$8,"*Mental illness*")</f>
        <v>0</v>
      </c>
      <c r="P52" s="96">
        <f>COUNTIF(Virginia!$B$8:$E$8,"*Serious emotional disturbance*")</f>
        <v>0</v>
      </c>
      <c r="Q52" s="96">
        <f>COUNTIF(Virginia!$B$8:$E$8,"*Technology dependent*")</f>
        <v>1</v>
      </c>
      <c r="R52" s="96">
        <f>COUNTIF(Virginia!$B$10:$E$10,"*First come, first served*")</f>
        <v>0</v>
      </c>
      <c r="S52" s="96">
        <f>COUNTIF(Virginia!$B$10:$E$10,"Priority")</f>
        <v>3</v>
      </c>
      <c r="T52" s="96">
        <f>COUNTIF(Virginia!$B$10:$E$10,"*Priority and wait time*")</f>
        <v>0</v>
      </c>
      <c r="U52" s="96">
        <f>COUNTIF(Virginia!$B$10:$E$10,"*No waiting list*")</f>
        <v>1</v>
      </c>
      <c r="V52" s="96">
        <f>COUNTIF(Virginia!$B$10:$E$10,"*No mention of waiting list*")</f>
        <v>0</v>
      </c>
      <c r="W52" s="96">
        <f>COUNTIF(Virginia!$B$10:$E$10,"*Unspecified*")</f>
        <v>0</v>
      </c>
      <c r="X52" s="96">
        <f>COUNTIF(Virginia!$B$10:$E$10,"*Other*")</f>
        <v>0</v>
      </c>
    </row>
    <row r="53" spans="1:24" ht="15">
      <c r="A53" s="39" t="s">
        <v>51</v>
      </c>
      <c r="B53" s="97">
        <v>0</v>
      </c>
      <c r="C53" s="101" t="str">
        <f t="shared" si="3"/>
        <v>Yes</v>
      </c>
      <c r="D53" s="113">
        <f>COUNTIF(Washington!$B$5:$I$5,"*1915(c)*")</f>
        <v>8</v>
      </c>
      <c r="E53" s="100">
        <f>SUM(Washington!$B$9:$I$9)</f>
        <v>71155</v>
      </c>
      <c r="F53" s="101">
        <f>COUNTIF(Washington!$B$8:$I$8,"*Aged*")</f>
        <v>3</v>
      </c>
      <c r="G53" s="101">
        <f>COUNTIF(Washington!$B$8:$I$8,"*Autism*")</f>
        <v>4</v>
      </c>
      <c r="H53" s="101">
        <f>COUNTIF(Washington!$B$8:$I$8,"*Brain injury*")</f>
        <v>0</v>
      </c>
      <c r="I53" s="101">
        <f>COUNTIF(Washington!$B$8:$I$8,"*Developmental disability*")</f>
        <v>5</v>
      </c>
      <c r="J53" s="101">
        <f>COUNTIF(Washington!$B$8:$I$8,"*Disabled (other)*")</f>
        <v>3</v>
      </c>
      <c r="K53" s="101">
        <f>COUNTIF(Washington!$B$8:$I$8,"*Disabled (physical)*")</f>
        <v>3</v>
      </c>
      <c r="L53" s="101">
        <f>COUNTIF(Washington!$B$8:$I$8,"*HIV/AIDS*")</f>
        <v>0</v>
      </c>
      <c r="M53" s="101">
        <f>COUNTIF(Washington!$B$8:$I$8,"*Intellectual disability*")</f>
        <v>4</v>
      </c>
      <c r="N53" s="101">
        <f>COUNTIF(Washington!$B$8:$I$8,"*Medically fragile*")</f>
        <v>0</v>
      </c>
      <c r="O53" s="101">
        <f>COUNTIF(Washington!$B$8:$I$8,"*Mental illness*")</f>
        <v>0</v>
      </c>
      <c r="P53" s="101">
        <f>COUNTIF(Washington!$B$8:$I$8,"*Serious emotional disturbance*")</f>
        <v>0</v>
      </c>
      <c r="Q53" s="101">
        <f>COUNTIF(Washington!$B$8:$I$8,"*Technology dependent*")</f>
        <v>0</v>
      </c>
      <c r="R53" s="101">
        <f>COUNTIF(Washington!$B$10:$I$10,"*First come, first served*")</f>
        <v>0</v>
      </c>
      <c r="S53" s="101">
        <f>COUNTIF(Washington!$B$10:$I$10,"Priority")</f>
        <v>0</v>
      </c>
      <c r="T53" s="101">
        <f>COUNTIF(Washington!$B$10:$I$10,"*Priority and wait time*")</f>
        <v>1</v>
      </c>
      <c r="U53" s="101">
        <f>COUNTIF(Washington!$B$10:$I$10,"*No waiting list*")</f>
        <v>5</v>
      </c>
      <c r="V53" s="101">
        <f>COUNTIF(Washington!$B$10:$I$10,"*No mention of waiting list*")</f>
        <v>2</v>
      </c>
      <c r="W53" s="101">
        <f>COUNTIF(Washington!$B$10:$I$10,"*Unspecified*")</f>
        <v>0</v>
      </c>
      <c r="X53" s="101">
        <f>COUNTIF(Washington!$B$10:$I$10,"*Other*")</f>
        <v>0</v>
      </c>
    </row>
    <row r="54" spans="1:24" ht="15">
      <c r="A54" s="24" t="s">
        <v>52</v>
      </c>
      <c r="B54" s="93">
        <v>1236</v>
      </c>
      <c r="C54" s="95" t="str">
        <f t="shared" si="3"/>
        <v>Yes</v>
      </c>
      <c r="D54" s="96">
        <f>COUNTIF('West Virginia'!$B$5:$E$5,"*1915(c)*")</f>
        <v>4</v>
      </c>
      <c r="E54" s="116">
        <f>SUM('West Virginia'!$B$9:$E$9)</f>
        <v>11593</v>
      </c>
      <c r="F54" s="95">
        <f>COUNTIF('West Virginia'!$B$8:$E$8,"*Aged*")</f>
        <v>1</v>
      </c>
      <c r="G54" s="95">
        <f>COUNTIF('West Virginia'!$B$8:$E$8,"*Autism*")</f>
        <v>0</v>
      </c>
      <c r="H54" s="95">
        <f>COUNTIF('West Virginia'!$B$8:$E$8,"*Brain injury*")</f>
        <v>1</v>
      </c>
      <c r="I54" s="95">
        <f>COUNTIF('West Virginia'!$B$8:$E$8,"*Developmental disability*")</f>
        <v>1</v>
      </c>
      <c r="J54" s="95">
        <f>COUNTIF('West Virginia'!$B$8:$E$8,"*Disabled (other)*")</f>
        <v>0</v>
      </c>
      <c r="K54" s="95">
        <f>COUNTIF('West Virginia'!$B$8:$E$8,"*Disabled (physical)*")</f>
        <v>1</v>
      </c>
      <c r="L54" s="95">
        <f>COUNTIF('West Virginia'!$B$8:$E$8,"*HIV/AIDS*")</f>
        <v>0</v>
      </c>
      <c r="M54" s="95">
        <f>COUNTIF('West Virginia'!$B$8:$E$8,"*Intellectual disability*")</f>
        <v>1</v>
      </c>
      <c r="N54" s="95">
        <f>COUNTIF('West Virginia'!$B$8:$E$8,"*Medically fragile*")</f>
        <v>0</v>
      </c>
      <c r="O54" s="95">
        <f>COUNTIF('West Virginia'!$B$8:$E$8,"*Mental illness*")</f>
        <v>1</v>
      </c>
      <c r="P54" s="95">
        <f>COUNTIF('West Virginia'!$B$8:$E$8,"*Serious emotional disturbance*")</f>
        <v>1</v>
      </c>
      <c r="Q54" s="95">
        <f>COUNTIF('West Virginia'!$B$8:$E$8,"*Technology dependent*")</f>
        <v>0</v>
      </c>
      <c r="R54" s="96">
        <f>COUNTIF('West Virginia'!$B$10:$E$10,"*First come, first served*")</f>
        <v>4</v>
      </c>
      <c r="S54" s="96">
        <f>COUNTIF('West Virginia'!$B$10:$E$10,"Priority")</f>
        <v>0</v>
      </c>
      <c r="T54" s="96">
        <f>COUNTIF('West Virginia'!$B$10:$E$10,"*Priority and wait time*")</f>
        <v>0</v>
      </c>
      <c r="U54" s="96">
        <f>COUNTIF('West Virginia'!$B$10:$E$10,"*No waiting list*")</f>
        <v>0</v>
      </c>
      <c r="V54" s="96">
        <f>COUNTIF('West Virginia'!$B$10:$E$10,"*No mention of waiting list*")</f>
        <v>0</v>
      </c>
      <c r="W54" s="96">
        <f>COUNTIF('West Virginia'!$B$10:$E$10,"*Unspecified*")</f>
        <v>0</v>
      </c>
      <c r="X54" s="96">
        <f>COUNTIF('West Virginia'!$B$10:$E$10,"*Other*")</f>
        <v>0</v>
      </c>
    </row>
    <row r="55" spans="1:24" ht="15">
      <c r="A55" s="39" t="s">
        <v>53</v>
      </c>
      <c r="B55" s="105">
        <v>3151</v>
      </c>
      <c r="C55" s="101" t="str">
        <f t="shared" si="3"/>
        <v>Yes</v>
      </c>
      <c r="D55" s="101">
        <f>COUNTIF(Wisconsin!$B$5:$D$5,"*1915(c)*")</f>
        <v>3</v>
      </c>
      <c r="E55" s="100">
        <f>SUM(Wisconsin!$B$9:$D$9)</f>
        <v>76438</v>
      </c>
      <c r="F55" s="101">
        <f>COUNTIF(Wisconsin!$B$8:$D$8,"*Aged*")</f>
        <v>2</v>
      </c>
      <c r="G55" s="101">
        <f>COUNTIF(Wisconsin!$B$8:$D$8,"*Autism*")</f>
        <v>1</v>
      </c>
      <c r="H55" s="101">
        <f>COUNTIF(Wisconsin!$B$8:$D$8,"*Brain injury*")</f>
        <v>0</v>
      </c>
      <c r="I55" s="101">
        <f>COUNTIF(Wisconsin!$B$8:$D$8,"*Developmental disability*")</f>
        <v>3</v>
      </c>
      <c r="J55" s="101">
        <f>COUNTIF(Wisconsin!$B$8:$D$8,"*Disabled (other)*")</f>
        <v>2</v>
      </c>
      <c r="K55" s="101">
        <f>COUNTIF(Wisconsin!$B$8:$D$8,"*Disabled (physical)*")</f>
        <v>3</v>
      </c>
      <c r="L55" s="101">
        <f>COUNTIF(Wisconsin!$B$8:$D$8,"*HIV/AIDS*")</f>
        <v>0</v>
      </c>
      <c r="M55" s="101">
        <f>COUNTIF(Wisconsin!$B$8:$D$8,"*Intellectual disability*")</f>
        <v>3</v>
      </c>
      <c r="N55" s="101">
        <f>COUNTIF(Wisconsin!$B$8:$D$8,"*Medically fragile*")</f>
        <v>0</v>
      </c>
      <c r="O55" s="101">
        <f>COUNTIF(Wisconsin!$B$8:$D$8,"*Mental illness*")</f>
        <v>0</v>
      </c>
      <c r="P55" s="101">
        <f>COUNTIF(Wisconsin!$B$8:$D$8,"*Serious emotional disturbance*")</f>
        <v>1</v>
      </c>
      <c r="Q55" s="101">
        <f>COUNTIF(Wisconsin!$B$8:$D$8,"*Technology dependent*")</f>
        <v>0</v>
      </c>
      <c r="R55" s="101">
        <f>COUNTIF(Wisconsin!$B$10:$D$10,"*First come, first served*")</f>
        <v>1</v>
      </c>
      <c r="S55" s="101">
        <f>COUNTIF(Wisconsin!$B$10:$D$10,"Priority")</f>
        <v>0</v>
      </c>
      <c r="T55" s="101">
        <f>COUNTIF(Wisconsin!$B$10:$D$10,"*Priority and wait time*")</f>
        <v>0</v>
      </c>
      <c r="U55" s="101">
        <f>COUNTIF(Wisconsin!$B$10:$D$10,"*No waiting list*")</f>
        <v>1</v>
      </c>
      <c r="V55" s="101">
        <f>COUNTIF(Wisconsin!$B$10:$D$10,"*No mention of waiting list*")</f>
        <v>1</v>
      </c>
      <c r="W55" s="101">
        <f>COUNTIF(Wisconsin!$B$10:$D$10,"*Unspecified*")</f>
        <v>0</v>
      </c>
      <c r="X55" s="101">
        <f>COUNTIF(Wisconsin!$B$10:$D$10,"*Other*")</f>
        <v>0</v>
      </c>
    </row>
    <row r="56" spans="1:24" ht="15">
      <c r="A56" s="24" t="s">
        <v>54</v>
      </c>
      <c r="B56" s="102">
        <v>279</v>
      </c>
      <c r="C56" s="96" t="str">
        <f t="shared" si="3"/>
        <v>Yes</v>
      </c>
      <c r="D56" s="94">
        <f>COUNTIF(Wyoming!$B$5:$E$5,"*1915(c)*")</f>
        <v>4</v>
      </c>
      <c r="E56" s="108">
        <f>SUM(Wyoming!$B$9:$E$9)</f>
        <v>5214</v>
      </c>
      <c r="F56" s="94">
        <f>COUNTIF(Wyoming!$B$8:$E$8,"*Aged*")</f>
        <v>1</v>
      </c>
      <c r="G56" s="94">
        <f>COUNTIF(Wyoming!$B$8:$E$8,"*Autism*")</f>
        <v>0</v>
      </c>
      <c r="H56" s="96">
        <f>COUNTIF(Wyoming!$B$8:$E$8,"*Brain injury*")</f>
        <v>2</v>
      </c>
      <c r="I56" s="94">
        <f>COUNTIF(Wyoming!$B$8:$E$8,"*Developmental disability*")</f>
        <v>2</v>
      </c>
      <c r="J56" s="96">
        <f>COUNTIF(Wyoming!$B$8:$E$8,"*Disabled (other)*")</f>
        <v>0</v>
      </c>
      <c r="K56" s="94">
        <f>COUNTIF(Wyoming!$B$8:$E$8,"*Disabled (physical)*")</f>
        <v>1</v>
      </c>
      <c r="L56" s="96">
        <f>COUNTIF(Wyoming!$B$8:$E$8,"*HIV/AIDS*")</f>
        <v>0</v>
      </c>
      <c r="M56" s="94">
        <f>COUNTIF(Wyoming!$B$8:$E$8,"*Intellectual disability*")</f>
        <v>2</v>
      </c>
      <c r="N56" s="96">
        <f>COUNTIF(Wyoming!$B$8:$E$8,"*Medically fragile*")</f>
        <v>0</v>
      </c>
      <c r="O56" s="96">
        <f>COUNTIF(Wyoming!$B$8:$E$8,"*Mental illness*")</f>
        <v>1</v>
      </c>
      <c r="P56" s="96">
        <f>COUNTIF(Wyoming!$B$8:$E$8,"*Serious emotional disturbance*")</f>
        <v>1</v>
      </c>
      <c r="Q56" s="96">
        <f>COUNTIF(Wyoming!$B$8:$E$8,"*Technology dependent*")</f>
        <v>0</v>
      </c>
      <c r="R56" s="96">
        <f>COUNTIF(Wyoming!$B$10:$E$10,"*First come, first served*")</f>
        <v>2</v>
      </c>
      <c r="S56" s="96">
        <f>COUNTIF(Wyoming!$B$10:$E$10,"Priority")</f>
        <v>0</v>
      </c>
      <c r="T56" s="96">
        <f>COUNTIF(Wyoming!$B$10:$E$10,"*Priority and wait time*")</f>
        <v>1</v>
      </c>
      <c r="U56" s="96">
        <f>COUNTIF(Wyoming!$B$10:$E$10,"*No waiting list*")</f>
        <v>0</v>
      </c>
      <c r="V56" s="96">
        <f>COUNTIF(Wyoming!$B$10:$E$10,"*No mention of waiting list*")</f>
        <v>1</v>
      </c>
      <c r="W56" s="96">
        <f>COUNTIF(Wyoming!$B$10:$E$10,"*Unspecified*")</f>
        <v>0</v>
      </c>
      <c r="X56" s="96">
        <f>COUNTIF(Wyoming!$B$10:$E$10,"*Other*")</f>
        <v>0</v>
      </c>
    </row>
    <row r="57" spans="1:24" ht="69" customHeight="1">
      <c r="A57" s="154" t="s">
        <v>1530</v>
      </c>
      <c r="B57" s="155"/>
      <c r="C57" s="155"/>
      <c r="D57" s="155"/>
      <c r="E57" s="155"/>
      <c r="F57" s="155"/>
      <c r="G57" s="155"/>
      <c r="H57" s="155"/>
      <c r="I57" s="155"/>
      <c r="J57" s="155"/>
      <c r="K57" s="155"/>
      <c r="L57" s="155"/>
      <c r="M57" s="155"/>
      <c r="N57" s="155"/>
      <c r="O57" s="155"/>
      <c r="P57" s="155"/>
      <c r="Q57" s="155"/>
      <c r="R57" s="155"/>
      <c r="S57" s="155"/>
      <c r="T57" s="155"/>
      <c r="U57" s="155"/>
      <c r="V57" s="155"/>
      <c r="W57" s="155"/>
      <c r="X57" s="155"/>
    </row>
    <row r="58" spans="1:24" ht="67" customHeight="1">
      <c r="A58" s="150" t="s">
        <v>1531</v>
      </c>
      <c r="B58" s="151"/>
      <c r="C58" s="151"/>
      <c r="D58" s="151"/>
      <c r="E58" s="151"/>
      <c r="F58" s="151"/>
      <c r="G58" s="151"/>
      <c r="H58" s="151"/>
      <c r="I58" s="151"/>
      <c r="J58" s="151"/>
      <c r="K58" s="151"/>
      <c r="L58" s="151"/>
      <c r="M58" s="151"/>
      <c r="N58" s="151"/>
      <c r="O58" s="151"/>
      <c r="P58" s="151"/>
      <c r="Q58" s="151"/>
      <c r="R58" s="151"/>
      <c r="S58" s="151"/>
      <c r="T58" s="151"/>
      <c r="U58" s="151"/>
      <c r="V58" s="151"/>
      <c r="W58" s="151"/>
      <c r="X58" s="151"/>
    </row>
  </sheetData>
  <mergeCells count="11">
    <mergeCell ref="A58:X58"/>
    <mergeCell ref="A1:X1"/>
    <mergeCell ref="C2:X2"/>
    <mergeCell ref="A57:X57"/>
    <mergeCell ref="B3:B4"/>
    <mergeCell ref="C3:C4"/>
    <mergeCell ref="D3:D4"/>
    <mergeCell ref="E3:E4"/>
    <mergeCell ref="F3:Q3"/>
    <mergeCell ref="R3:X3"/>
    <mergeCell ref="A2:A4"/>
  </mergeCells>
  <hyperlinks>
    <hyperlink ref="A6" location="Alabama!A1" display="Alabama" xr:uid="{00000000-0004-0000-0100-000000000000}"/>
    <hyperlink ref="A7" location="Alabama!A1" display="Alaska" xr:uid="{00000000-0004-0000-0100-000001000000}"/>
    <hyperlink ref="A9" location="Arkansas!A1" display="Arkansas" xr:uid="{00000000-0004-0000-0100-000002000000}"/>
    <hyperlink ref="A10" location="California!A1" display="California" xr:uid="{00000000-0004-0000-0100-000003000000}"/>
    <hyperlink ref="A11" location="Colorado!A1" display="Colorado" xr:uid="{00000000-0004-0000-0100-000004000000}"/>
    <hyperlink ref="A48" location="Tennessee!A1" display="Tennessee" xr:uid="{00000000-0004-0000-0100-000005000000}"/>
    <hyperlink ref="A18" location="Idaho!A1" display="Idaho" xr:uid="{00000000-0004-0000-0100-000006000000}"/>
    <hyperlink ref="A17" location="Hawaii!A1" display="Hawaii" xr:uid="{00000000-0004-0000-0100-000007000000}"/>
    <hyperlink ref="A16" location="Georgia!A1" display="Georgia" xr:uid="{00000000-0004-0000-0100-000008000000}"/>
    <hyperlink ref="A12" location="Connecticut!A1" display="Connecticut" xr:uid="{00000000-0004-0000-0100-000009000000}"/>
    <hyperlink ref="A13" location="Delaware!A1" display="Delaware" xr:uid="{00000000-0004-0000-0100-00000A000000}"/>
    <hyperlink ref="A14" location="'District of Columbia'!A1" display="District of Columbia" xr:uid="{00000000-0004-0000-0100-00000B000000}"/>
    <hyperlink ref="A15" location="Florida!A1" display="Florida" xr:uid="{00000000-0004-0000-0100-00000C000000}"/>
    <hyperlink ref="A19" location="Illinois!A1" display="Illinois" xr:uid="{00000000-0004-0000-0100-00000D000000}"/>
    <hyperlink ref="A21" location="Iowa!A1" display="Iowa" xr:uid="{00000000-0004-0000-0100-00000E000000}"/>
    <hyperlink ref="A20" location="Indiana!A1" display="Indiana" xr:uid="{00000000-0004-0000-0100-00000F000000}"/>
    <hyperlink ref="A36" location="'New Jersey'!A1" display="New Jersey" xr:uid="{00000000-0004-0000-0100-000010000000}"/>
    <hyperlink ref="A49" location="Texas!A1" display="Texas" xr:uid="{00000000-0004-0000-0100-000011000000}"/>
    <hyperlink ref="A22" location="Kansas!A1" display="Kansas" xr:uid="{00000000-0004-0000-0100-000012000000}"/>
    <hyperlink ref="A23" location="Kentucky!A1" display="Kentucky" xr:uid="{00000000-0004-0000-0100-000013000000}"/>
    <hyperlink ref="A24" location="Louisiana!A1" display="Louisiana" xr:uid="{00000000-0004-0000-0100-000014000000}"/>
    <hyperlink ref="A37" location="'New Mexico'!A1" display="New Mexico" xr:uid="{00000000-0004-0000-0100-000015000000}"/>
    <hyperlink ref="A34" location="Nevada!A1" display="Nevada" xr:uid="{00000000-0004-0000-0100-000016000000}"/>
    <hyperlink ref="A33" location="Nebraska!A1" display="Nebraska" xr:uid="{00000000-0004-0000-0100-000017000000}"/>
    <hyperlink ref="A35" location="'New Hampshire'!A1" display="New Hampshire" xr:uid="{00000000-0004-0000-0100-000018000000}"/>
    <hyperlink ref="A38" location="'New York'!A1" display="New York" xr:uid="{00000000-0004-0000-0100-000019000000}"/>
    <hyperlink ref="A39" location="'North Carolina'!A1" display="North Carolina" xr:uid="{00000000-0004-0000-0100-00001A000000}"/>
    <hyperlink ref="A40" location="'North Dakota'!A1" display="North Dakota" xr:uid="{00000000-0004-0000-0100-00001B000000}"/>
    <hyperlink ref="A26" location="Maryland!A1" display="Maryland" xr:uid="{00000000-0004-0000-0100-00001C000000}"/>
    <hyperlink ref="A25" location="Maine!A1" display="Maine" xr:uid="{00000000-0004-0000-0100-00001D000000}"/>
    <hyperlink ref="A44" location="Pennsylvania!A1" display="Pennsylvania" xr:uid="{00000000-0004-0000-0100-00001E000000}"/>
    <hyperlink ref="A47" location="'South Dakota'!A1" display="South Dakota" xr:uid="{00000000-0004-0000-0100-00001F000000}"/>
    <hyperlink ref="A54" location="'West Virginia'!A1" display="West Virginia" xr:uid="{00000000-0004-0000-0100-000020000000}"/>
    <hyperlink ref="A27" location="Massachusetts!A1" display="Massachusetts" xr:uid="{00000000-0004-0000-0100-000021000000}"/>
    <hyperlink ref="A28" location="Michigan!A1" display="Michigan" xr:uid="{00000000-0004-0000-0100-000022000000}"/>
    <hyperlink ref="A29" location="Minnesota!A1" display="Minnesota" xr:uid="{00000000-0004-0000-0100-000023000000}"/>
    <hyperlink ref="A30" location="Mississippi!A1" display="Mississippi" xr:uid="{00000000-0004-0000-0100-000024000000}"/>
    <hyperlink ref="A31" location="Missouri!A1" display="Missouri" xr:uid="{00000000-0004-0000-0100-000025000000}"/>
    <hyperlink ref="A32" location="Montana!A1" display="Montana" xr:uid="{00000000-0004-0000-0100-000026000000}"/>
    <hyperlink ref="A46" location="'South Carolina'!A1" display="South Carolina" xr:uid="{00000000-0004-0000-0100-000027000000}"/>
    <hyperlink ref="A43" location="Oregon!A1" display="Oregon" xr:uid="{00000000-0004-0000-0100-000028000000}"/>
    <hyperlink ref="A41" location="Ohio!A1" display="Ohio" xr:uid="{00000000-0004-0000-0100-000029000000}"/>
    <hyperlink ref="A42" location="Oklahoma!A1" display="Oklahoma" xr:uid="{00000000-0004-0000-0100-00002A000000}"/>
    <hyperlink ref="A50" location="Utah!A1" display="Utah" xr:uid="{00000000-0004-0000-0100-00002B000000}"/>
    <hyperlink ref="A52" location="Virginia!A1" display="Virginia" xr:uid="{00000000-0004-0000-0100-00002C000000}"/>
    <hyperlink ref="A55" location="Wisconsin!A1" display="Wisconsin" xr:uid="{00000000-0004-0000-0100-00002D000000}"/>
    <hyperlink ref="A56" location="Wyoming!A1" display="Wyoming" xr:uid="{00000000-0004-0000-0100-00002E000000}"/>
    <hyperlink ref="A53" location="Washington!A1" display="Washington" xr:uid="{00000000-0004-0000-0100-00002F000000}"/>
    <hyperlink ref="A8" location="Arizona!A1" display="Arizona" xr:uid="{2A5B31BD-45D1-478C-957B-EF080DE7F95A}"/>
    <hyperlink ref="A45" location="'Rhode Island'!A1" display="Rhode Island" xr:uid="{BB21680D-4513-4FEA-9EB9-4E5DB8B3F334}"/>
    <hyperlink ref="A51" location="Vermont!A1" display="Vermont" xr:uid="{A35F32BA-553E-4E52-9A66-0EC7C05F2B29}"/>
  </hyperlinks>
  <pageMargins left="0.25" right="0.25" top="0.25" bottom="0.75" header="0.5" footer="0.5"/>
  <pageSetup scale="28" fitToHeight="3" orientation="landscape" horizontalDpi="4294967292" verticalDpi="4294967292" r:id="rId1"/>
  <headerFooter>
    <oddFooter>&amp;C&amp;K000000Page &amp;P of &amp;N</oddFooter>
  </headerFooter>
  <ignoredErrors>
    <ignoredError sqref="C5 G11 Q13 I13:O13 F13:G13" formula="1"/>
    <ignoredError sqref="E37" formulaRange="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I25"/>
  <sheetViews>
    <sheetView showGridLines="0" zoomScaleNormal="100" workbookViewId="0">
      <pane xSplit="1" ySplit="4" topLeftCell="B5" activePane="bottomRight" state="frozen"/>
      <selection activeCell="E29" sqref="E29"/>
      <selection pane="topRight" activeCell="E29" sqref="E29"/>
      <selection pane="bottomLeft" activeCell="E29" sqref="E29"/>
      <selection pane="bottomRight" activeCell="A3" sqref="A3:A4"/>
    </sheetView>
  </sheetViews>
  <sheetFormatPr baseColWidth="10" defaultColWidth="8.83203125" defaultRowHeight="14"/>
  <cols>
    <col min="1" max="1" width="32.6640625" customWidth="1"/>
    <col min="2" max="2" width="31" customWidth="1"/>
    <col min="3" max="3" width="108.1640625" customWidth="1"/>
    <col min="4" max="4" width="64.6640625" customWidth="1"/>
    <col min="5" max="5" width="29.33203125" customWidth="1"/>
    <col min="6" max="6" width="70" customWidth="1"/>
    <col min="7" max="7" width="91.1640625" customWidth="1"/>
    <col min="8" max="8" width="79.1640625" customWidth="1"/>
    <col min="9" max="9" width="62.33203125" customWidth="1"/>
  </cols>
  <sheetData>
    <row r="1" spans="1:9" ht="26">
      <c r="A1" s="174" t="s">
        <v>872</v>
      </c>
      <c r="B1" s="174"/>
      <c r="C1" s="174"/>
      <c r="D1" s="174"/>
      <c r="E1" s="174"/>
      <c r="F1" s="174"/>
      <c r="G1" s="58"/>
      <c r="H1" s="69"/>
      <c r="I1" s="58"/>
    </row>
    <row r="2" spans="1:9" ht="15">
      <c r="A2" s="43" t="s">
        <v>59</v>
      </c>
      <c r="B2" s="25"/>
      <c r="C2" s="25"/>
      <c r="D2" s="25"/>
      <c r="E2" s="25"/>
      <c r="F2" s="25"/>
      <c r="G2" s="25"/>
      <c r="H2" s="25"/>
      <c r="I2" s="25"/>
    </row>
    <row r="3" spans="1:9" ht="17">
      <c r="A3" s="173" t="s">
        <v>58</v>
      </c>
      <c r="B3" s="169" t="s">
        <v>769</v>
      </c>
      <c r="C3" s="169"/>
      <c r="D3" s="169"/>
      <c r="E3" s="169"/>
      <c r="F3" s="169"/>
      <c r="G3" s="169"/>
      <c r="H3" s="169"/>
      <c r="I3" s="169"/>
    </row>
    <row r="4" spans="1:9" ht="36">
      <c r="A4" s="173"/>
      <c r="B4" s="22" t="s">
        <v>346</v>
      </c>
      <c r="C4" s="22" t="s">
        <v>349</v>
      </c>
      <c r="D4" s="22" t="s">
        <v>353</v>
      </c>
      <c r="E4" s="22" t="s">
        <v>357</v>
      </c>
      <c r="F4" s="22" t="s">
        <v>156</v>
      </c>
      <c r="G4" s="22" t="s">
        <v>1413</v>
      </c>
      <c r="H4" s="22" t="s">
        <v>1472</v>
      </c>
      <c r="I4" s="22" t="s">
        <v>1411</v>
      </c>
    </row>
    <row r="5" spans="1:9" ht="15">
      <c r="A5" s="27" t="s">
        <v>80</v>
      </c>
      <c r="B5" s="28" t="s">
        <v>81</v>
      </c>
      <c r="C5" s="28" t="s">
        <v>81</v>
      </c>
      <c r="D5" s="28" t="s">
        <v>81</v>
      </c>
      <c r="E5" s="28" t="s">
        <v>81</v>
      </c>
      <c r="F5" s="28" t="s">
        <v>81</v>
      </c>
      <c r="G5" s="28" t="s">
        <v>81</v>
      </c>
      <c r="H5" s="28" t="s">
        <v>81</v>
      </c>
      <c r="I5" s="28">
        <v>1115</v>
      </c>
    </row>
    <row r="6" spans="1:9" ht="15">
      <c r="A6" s="32" t="s">
        <v>65</v>
      </c>
      <c r="B6" s="33">
        <v>43313</v>
      </c>
      <c r="C6" s="33" t="s">
        <v>350</v>
      </c>
      <c r="D6" s="33" t="s">
        <v>354</v>
      </c>
      <c r="E6" s="33" t="s">
        <v>358</v>
      </c>
      <c r="F6" s="33">
        <v>42826</v>
      </c>
      <c r="G6" s="33" t="s">
        <v>1414</v>
      </c>
      <c r="H6" s="33" t="s">
        <v>1473</v>
      </c>
      <c r="I6" s="33">
        <v>43466</v>
      </c>
    </row>
    <row r="7" spans="1:9" ht="15">
      <c r="A7" s="27" t="s">
        <v>67</v>
      </c>
      <c r="B7" s="28" t="s">
        <v>774</v>
      </c>
      <c r="C7" s="28" t="s">
        <v>774</v>
      </c>
      <c r="D7" s="28" t="s">
        <v>774</v>
      </c>
      <c r="E7" s="28" t="s">
        <v>774</v>
      </c>
      <c r="F7" s="28" t="s">
        <v>774</v>
      </c>
      <c r="G7" s="28" t="s">
        <v>774</v>
      </c>
      <c r="H7" s="28" t="s">
        <v>774</v>
      </c>
      <c r="I7" s="28" t="s">
        <v>774</v>
      </c>
    </row>
    <row r="8" spans="1:9" ht="135">
      <c r="A8" s="32" t="s">
        <v>61</v>
      </c>
      <c r="B8" s="34" t="s">
        <v>169</v>
      </c>
      <c r="C8" s="34" t="s">
        <v>140</v>
      </c>
      <c r="D8" s="34" t="s">
        <v>187</v>
      </c>
      <c r="E8" s="34" t="s">
        <v>296</v>
      </c>
      <c r="F8" s="34" t="s">
        <v>154</v>
      </c>
      <c r="G8" s="34" t="s">
        <v>131</v>
      </c>
      <c r="H8" s="34" t="s">
        <v>204</v>
      </c>
      <c r="I8" s="34" t="s">
        <v>1422</v>
      </c>
    </row>
    <row r="9" spans="1:9" ht="90">
      <c r="A9" s="27" t="s">
        <v>1517</v>
      </c>
      <c r="B9" s="41">
        <v>543</v>
      </c>
      <c r="C9" s="41">
        <v>7092</v>
      </c>
      <c r="D9" s="41">
        <v>7038</v>
      </c>
      <c r="E9" s="41">
        <v>4600</v>
      </c>
      <c r="F9" s="41">
        <v>82</v>
      </c>
      <c r="G9" s="41">
        <v>9491</v>
      </c>
      <c r="H9" s="41">
        <v>723</v>
      </c>
      <c r="I9" s="41" t="s">
        <v>1419</v>
      </c>
    </row>
    <row r="10" spans="1:9" ht="15">
      <c r="A10" s="32" t="s">
        <v>102</v>
      </c>
      <c r="B10" s="62" t="s">
        <v>1325</v>
      </c>
      <c r="C10" s="62" t="s">
        <v>63</v>
      </c>
      <c r="D10" s="62" t="s">
        <v>63</v>
      </c>
      <c r="E10" s="62" t="s">
        <v>1325</v>
      </c>
      <c r="F10" s="62" t="s">
        <v>1325</v>
      </c>
      <c r="G10" s="62" t="s">
        <v>63</v>
      </c>
      <c r="H10" s="62" t="s">
        <v>63</v>
      </c>
      <c r="I10" s="62" t="s">
        <v>776</v>
      </c>
    </row>
    <row r="11" spans="1:9" ht="409.6">
      <c r="A11" s="27" t="s">
        <v>101</v>
      </c>
      <c r="B11" s="28" t="s">
        <v>348</v>
      </c>
      <c r="C11" s="31" t="s">
        <v>352</v>
      </c>
      <c r="D11" s="31" t="s">
        <v>356</v>
      </c>
      <c r="E11" s="28" t="s">
        <v>360</v>
      </c>
      <c r="F11" s="31" t="s">
        <v>361</v>
      </c>
      <c r="G11" s="37" t="s">
        <v>1416</v>
      </c>
      <c r="H11" s="31" t="s">
        <v>1475</v>
      </c>
      <c r="I11" s="31" t="s">
        <v>1423</v>
      </c>
    </row>
    <row r="12" spans="1:9" ht="15">
      <c r="A12" s="32" t="s">
        <v>68</v>
      </c>
      <c r="B12" s="34" t="s">
        <v>177</v>
      </c>
      <c r="C12" s="34" t="s">
        <v>133</v>
      </c>
      <c r="D12" s="34" t="s">
        <v>133</v>
      </c>
      <c r="E12" s="34" t="s">
        <v>177</v>
      </c>
      <c r="F12" s="34" t="s">
        <v>177</v>
      </c>
      <c r="G12" s="34" t="s">
        <v>82</v>
      </c>
      <c r="H12" s="34" t="s">
        <v>177</v>
      </c>
      <c r="I12" s="34" t="s">
        <v>2</v>
      </c>
    </row>
    <row r="13" spans="1:9" ht="15">
      <c r="A13" s="27" t="s">
        <v>69</v>
      </c>
      <c r="B13" s="28" t="s">
        <v>3</v>
      </c>
      <c r="C13" s="28" t="s">
        <v>3</v>
      </c>
      <c r="D13" s="28" t="s">
        <v>3</v>
      </c>
      <c r="E13" s="28" t="s">
        <v>64</v>
      </c>
      <c r="F13" s="28" t="s">
        <v>64</v>
      </c>
      <c r="G13" s="28" t="s">
        <v>3</v>
      </c>
      <c r="H13" s="28" t="s">
        <v>3</v>
      </c>
      <c r="I13" s="28" t="s">
        <v>3</v>
      </c>
    </row>
    <row r="14" spans="1:9" ht="15">
      <c r="A14" s="32" t="s">
        <v>100</v>
      </c>
      <c r="B14" s="34" t="s">
        <v>64</v>
      </c>
      <c r="C14" s="34" t="s">
        <v>64</v>
      </c>
      <c r="D14" s="34" t="s">
        <v>64</v>
      </c>
      <c r="E14" s="34" t="s">
        <v>64</v>
      </c>
      <c r="F14" s="34" t="s">
        <v>64</v>
      </c>
      <c r="G14" s="34" t="s">
        <v>64</v>
      </c>
      <c r="H14" s="34" t="s">
        <v>64</v>
      </c>
      <c r="I14" s="34" t="s">
        <v>2</v>
      </c>
    </row>
    <row r="15" spans="1:9" ht="15">
      <c r="A15" s="27" t="s">
        <v>72</v>
      </c>
      <c r="B15" s="41" t="s">
        <v>73</v>
      </c>
      <c r="C15" s="41" t="s">
        <v>73</v>
      </c>
      <c r="D15" s="41" t="s">
        <v>73</v>
      </c>
      <c r="E15" s="41" t="s">
        <v>73</v>
      </c>
      <c r="F15" s="41" t="s">
        <v>73</v>
      </c>
      <c r="G15" s="41" t="s">
        <v>73</v>
      </c>
      <c r="H15" s="41" t="s">
        <v>73</v>
      </c>
      <c r="I15" s="41" t="s">
        <v>2</v>
      </c>
    </row>
    <row r="16" spans="1:9" ht="120">
      <c r="A16" s="32" t="s">
        <v>99</v>
      </c>
      <c r="B16" s="36" t="s">
        <v>347</v>
      </c>
      <c r="C16" s="36" t="s">
        <v>351</v>
      </c>
      <c r="D16" s="34" t="s">
        <v>355</v>
      </c>
      <c r="E16" s="36" t="s">
        <v>359</v>
      </c>
      <c r="F16" s="36" t="s">
        <v>347</v>
      </c>
      <c r="G16" s="36" t="s">
        <v>1415</v>
      </c>
      <c r="H16" s="36" t="s">
        <v>1474</v>
      </c>
      <c r="I16" s="36" t="s">
        <v>2</v>
      </c>
    </row>
    <row r="17" spans="1:9" ht="30">
      <c r="A17" s="27" t="s">
        <v>70</v>
      </c>
      <c r="B17" s="28" t="s">
        <v>64</v>
      </c>
      <c r="C17" s="28" t="s">
        <v>3</v>
      </c>
      <c r="D17" s="28" t="s">
        <v>64</v>
      </c>
      <c r="E17" s="28" t="s">
        <v>64</v>
      </c>
      <c r="F17" s="28" t="s">
        <v>3</v>
      </c>
      <c r="G17" s="28" t="s">
        <v>3</v>
      </c>
      <c r="H17" s="28" t="s">
        <v>64</v>
      </c>
      <c r="I17" s="28" t="s">
        <v>2</v>
      </c>
    </row>
    <row r="18" spans="1:9" ht="15">
      <c r="A18" s="32" t="s">
        <v>71</v>
      </c>
      <c r="B18" s="34" t="s">
        <v>64</v>
      </c>
      <c r="C18" s="34" t="s">
        <v>64</v>
      </c>
      <c r="D18" s="34" t="s">
        <v>64</v>
      </c>
      <c r="E18" s="34" t="s">
        <v>64</v>
      </c>
      <c r="F18" s="34" t="s">
        <v>64</v>
      </c>
      <c r="G18" s="34" t="s">
        <v>64</v>
      </c>
      <c r="H18" s="34" t="s">
        <v>64</v>
      </c>
      <c r="I18" s="34" t="s">
        <v>2</v>
      </c>
    </row>
    <row r="19" spans="1:9" ht="90">
      <c r="A19" s="27" t="s">
        <v>1421</v>
      </c>
      <c r="B19" s="28" t="s">
        <v>978</v>
      </c>
      <c r="C19" s="28" t="s">
        <v>976</v>
      </c>
      <c r="D19" s="28" t="s">
        <v>2</v>
      </c>
      <c r="E19" s="28" t="s">
        <v>1339</v>
      </c>
      <c r="F19" s="28" t="s">
        <v>848</v>
      </c>
      <c r="G19" s="28" t="s">
        <v>1420</v>
      </c>
      <c r="H19" s="28" t="s">
        <v>794</v>
      </c>
      <c r="I19" s="28" t="s">
        <v>1424</v>
      </c>
    </row>
    <row r="20" spans="1:9" ht="45">
      <c r="A20" s="32" t="s">
        <v>771</v>
      </c>
      <c r="B20" s="63" t="s">
        <v>2</v>
      </c>
      <c r="C20" s="63" t="s">
        <v>2</v>
      </c>
      <c r="D20" s="34" t="s">
        <v>2</v>
      </c>
      <c r="E20" s="63" t="s">
        <v>2</v>
      </c>
      <c r="F20" s="63" t="s">
        <v>2</v>
      </c>
      <c r="G20" s="63" t="s">
        <v>2</v>
      </c>
      <c r="H20" s="63" t="s">
        <v>1050</v>
      </c>
      <c r="I20" s="63" t="s">
        <v>2</v>
      </c>
    </row>
    <row r="21" spans="1:9" ht="105">
      <c r="A21" s="27" t="s">
        <v>772</v>
      </c>
      <c r="B21" s="61" t="s">
        <v>853</v>
      </c>
      <c r="C21" s="61" t="s">
        <v>853</v>
      </c>
      <c r="D21" s="61" t="s">
        <v>853</v>
      </c>
      <c r="E21" s="61" t="s">
        <v>2</v>
      </c>
      <c r="F21" s="61" t="s">
        <v>2</v>
      </c>
      <c r="G21" s="61" t="s">
        <v>1417</v>
      </c>
      <c r="H21" s="61" t="s">
        <v>853</v>
      </c>
      <c r="I21" s="64" t="s">
        <v>1412</v>
      </c>
    </row>
    <row r="22" spans="1:9" ht="210">
      <c r="A22" s="32" t="s">
        <v>773</v>
      </c>
      <c r="B22" s="63" t="s">
        <v>977</v>
      </c>
      <c r="C22" s="34" t="s">
        <v>979</v>
      </c>
      <c r="D22" s="34" t="s">
        <v>1712</v>
      </c>
      <c r="E22" s="63" t="s">
        <v>980</v>
      </c>
      <c r="F22" s="34" t="s">
        <v>981</v>
      </c>
      <c r="G22" s="34" t="s">
        <v>1418</v>
      </c>
      <c r="H22" s="34" t="s">
        <v>1476</v>
      </c>
      <c r="I22" s="34" t="s">
        <v>2</v>
      </c>
    </row>
    <row r="23" spans="1:9" ht="15">
      <c r="A23" s="27" t="s">
        <v>0</v>
      </c>
      <c r="B23" s="46">
        <v>43739</v>
      </c>
      <c r="C23" s="46">
        <v>43739</v>
      </c>
      <c r="D23" s="46">
        <v>43739</v>
      </c>
      <c r="E23" s="46">
        <v>43739</v>
      </c>
      <c r="F23" s="46">
        <v>43739</v>
      </c>
      <c r="G23" s="46">
        <v>43829</v>
      </c>
      <c r="H23" s="46">
        <v>43907</v>
      </c>
      <c r="I23" s="46">
        <v>43829</v>
      </c>
    </row>
    <row r="24" spans="1:9" ht="69" customHeight="1">
      <c r="A24" s="170" t="s">
        <v>1541</v>
      </c>
      <c r="B24" s="171"/>
      <c r="C24" s="171"/>
      <c r="D24" s="171"/>
      <c r="E24" s="171"/>
      <c r="F24" s="170"/>
      <c r="G24" s="170"/>
      <c r="H24" s="170"/>
      <c r="I24" s="170"/>
    </row>
    <row r="25" spans="1:9" ht="216" customHeight="1">
      <c r="A25" s="170" t="s">
        <v>1588</v>
      </c>
      <c r="B25" s="170"/>
      <c r="C25" s="170"/>
      <c r="D25" s="170"/>
      <c r="E25" s="170"/>
      <c r="F25" s="170"/>
      <c r="G25" s="170"/>
      <c r="H25" s="170"/>
      <c r="I25" s="170"/>
    </row>
  </sheetData>
  <mergeCells count="5">
    <mergeCell ref="A3:A4"/>
    <mergeCell ref="A1:F1"/>
    <mergeCell ref="B3:I3"/>
    <mergeCell ref="A24:I24"/>
    <mergeCell ref="A25:I25"/>
  </mergeCells>
  <hyperlinks>
    <hyperlink ref="A2" location="Summary!A1" display="Back to summary" xr:uid="{00000000-0004-0000-1200-000000000000}"/>
  </hyperlink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pageSetUpPr fitToPage="1"/>
  </sheetPr>
  <dimension ref="A1:G25"/>
  <sheetViews>
    <sheetView showGridLines="0" zoomScaleNormal="100" workbookViewId="0">
      <pane ySplit="4" topLeftCell="A11" activePane="bottomLeft" state="frozen"/>
      <selection activeCell="E29" sqref="E29"/>
      <selection pane="bottomLeft" activeCell="A3" sqref="A3:A4"/>
    </sheetView>
  </sheetViews>
  <sheetFormatPr baseColWidth="10" defaultColWidth="8.83203125" defaultRowHeight="14"/>
  <cols>
    <col min="1" max="1" width="33.5" bestFit="1" customWidth="1"/>
    <col min="2" max="2" width="25.83203125" customWidth="1"/>
    <col min="3" max="3" width="21.33203125" customWidth="1"/>
    <col min="4" max="4" width="27.1640625" customWidth="1"/>
    <col min="5" max="5" width="32.83203125" customWidth="1"/>
    <col min="6" max="6" width="25.33203125" customWidth="1"/>
    <col min="7" max="7" width="28.83203125" customWidth="1"/>
  </cols>
  <sheetData>
    <row r="1" spans="1:7" ht="26">
      <c r="A1" s="174" t="s">
        <v>873</v>
      </c>
      <c r="B1" s="174"/>
      <c r="C1" s="174"/>
      <c r="D1" s="174"/>
      <c r="E1" s="174"/>
      <c r="F1" s="174"/>
      <c r="G1" s="174"/>
    </row>
    <row r="2" spans="1:7" ht="15">
      <c r="A2" s="43" t="s">
        <v>59</v>
      </c>
      <c r="B2" s="25"/>
      <c r="C2" s="25"/>
      <c r="D2" s="25"/>
      <c r="E2" s="25"/>
      <c r="F2" s="25"/>
    </row>
    <row r="3" spans="1:7" ht="17">
      <c r="A3" s="173" t="s">
        <v>58</v>
      </c>
      <c r="B3" s="169" t="s">
        <v>769</v>
      </c>
      <c r="C3" s="169"/>
      <c r="D3" s="169"/>
      <c r="E3" s="169"/>
      <c r="F3" s="169"/>
      <c r="G3" s="169"/>
    </row>
    <row r="4" spans="1:7" ht="36">
      <c r="A4" s="173"/>
      <c r="B4" s="22" t="s">
        <v>371</v>
      </c>
      <c r="C4" s="22" t="s">
        <v>373</v>
      </c>
      <c r="D4" s="22" t="s">
        <v>375</v>
      </c>
      <c r="E4" s="22" t="s">
        <v>379</v>
      </c>
      <c r="F4" s="22" t="s">
        <v>382</v>
      </c>
      <c r="G4" s="22" t="s">
        <v>1256</v>
      </c>
    </row>
    <row r="5" spans="1:7" ht="15">
      <c r="A5" s="27" t="s">
        <v>80</v>
      </c>
      <c r="B5" s="28" t="s">
        <v>81</v>
      </c>
      <c r="C5" s="28" t="s">
        <v>81</v>
      </c>
      <c r="D5" s="28" t="s">
        <v>81</v>
      </c>
      <c r="E5" s="28" t="s">
        <v>81</v>
      </c>
      <c r="F5" s="28" t="s">
        <v>81</v>
      </c>
      <c r="G5" s="28" t="s">
        <v>81</v>
      </c>
    </row>
    <row r="6" spans="1:7" ht="15">
      <c r="A6" s="32" t="s">
        <v>65</v>
      </c>
      <c r="B6" s="33">
        <v>42736</v>
      </c>
      <c r="C6" s="33">
        <v>42217</v>
      </c>
      <c r="D6" s="33" t="s">
        <v>376</v>
      </c>
      <c r="E6" s="33">
        <v>42278</v>
      </c>
      <c r="F6" s="33">
        <v>42979</v>
      </c>
      <c r="G6" s="33">
        <v>42917</v>
      </c>
    </row>
    <row r="7" spans="1:7" ht="15">
      <c r="A7" s="27" t="s">
        <v>67</v>
      </c>
      <c r="B7" s="28" t="s">
        <v>774</v>
      </c>
      <c r="C7" s="28" t="s">
        <v>774</v>
      </c>
      <c r="D7" s="28" t="s">
        <v>774</v>
      </c>
      <c r="E7" s="28" t="s">
        <v>774</v>
      </c>
      <c r="F7" s="28" t="s">
        <v>774</v>
      </c>
      <c r="G7" s="28" t="s">
        <v>774</v>
      </c>
    </row>
    <row r="8" spans="1:7" ht="45">
      <c r="A8" s="32" t="s">
        <v>61</v>
      </c>
      <c r="B8" s="34" t="s">
        <v>204</v>
      </c>
      <c r="C8" s="34" t="s">
        <v>179</v>
      </c>
      <c r="D8" s="34" t="s">
        <v>194</v>
      </c>
      <c r="E8" s="34" t="s">
        <v>141</v>
      </c>
      <c r="F8" s="34" t="s">
        <v>194</v>
      </c>
      <c r="G8" s="34" t="s">
        <v>204</v>
      </c>
    </row>
    <row r="9" spans="1:7" ht="15">
      <c r="A9" s="27" t="s">
        <v>1517</v>
      </c>
      <c r="B9" s="41">
        <v>383</v>
      </c>
      <c r="C9" s="41">
        <v>17050</v>
      </c>
      <c r="D9" s="41">
        <v>4941</v>
      </c>
      <c r="E9" s="41">
        <v>100</v>
      </c>
      <c r="F9" s="41">
        <v>10500</v>
      </c>
      <c r="G9" s="41">
        <v>400</v>
      </c>
    </row>
    <row r="10" spans="1:7" ht="15">
      <c r="A10" s="32" t="s">
        <v>102</v>
      </c>
      <c r="B10" s="62" t="s">
        <v>1527</v>
      </c>
      <c r="C10" s="62" t="s">
        <v>1326</v>
      </c>
      <c r="D10" s="62" t="s">
        <v>1527</v>
      </c>
      <c r="E10" s="62" t="s">
        <v>1326</v>
      </c>
      <c r="F10" s="62" t="s">
        <v>1326</v>
      </c>
      <c r="G10" s="62" t="s">
        <v>1527</v>
      </c>
    </row>
    <row r="11" spans="1:7" ht="210">
      <c r="A11" s="27" t="s">
        <v>101</v>
      </c>
      <c r="B11" s="28" t="s">
        <v>372</v>
      </c>
      <c r="C11" s="31" t="s">
        <v>374</v>
      </c>
      <c r="D11" s="31" t="s">
        <v>378</v>
      </c>
      <c r="E11" s="28" t="s">
        <v>381</v>
      </c>
      <c r="F11" s="31" t="s">
        <v>383</v>
      </c>
      <c r="G11" s="31" t="s">
        <v>1257</v>
      </c>
    </row>
    <row r="12" spans="1:7" ht="15">
      <c r="A12" s="32" t="s">
        <v>68</v>
      </c>
      <c r="B12" s="34" t="s">
        <v>133</v>
      </c>
      <c r="C12" s="34" t="s">
        <v>133</v>
      </c>
      <c r="D12" s="34" t="s">
        <v>82</v>
      </c>
      <c r="E12" s="34" t="s">
        <v>133</v>
      </c>
      <c r="F12" s="34" t="s">
        <v>82</v>
      </c>
      <c r="G12" s="34" t="s">
        <v>133</v>
      </c>
    </row>
    <row r="13" spans="1:7" ht="15">
      <c r="A13" s="27" t="s">
        <v>69</v>
      </c>
      <c r="B13" s="28" t="s">
        <v>3</v>
      </c>
      <c r="C13" s="28" t="s">
        <v>3</v>
      </c>
      <c r="D13" s="28" t="s">
        <v>3</v>
      </c>
      <c r="E13" s="28" t="s">
        <v>64</v>
      </c>
      <c r="F13" s="28" t="s">
        <v>3</v>
      </c>
      <c r="G13" s="28" t="s">
        <v>3</v>
      </c>
    </row>
    <row r="14" spans="1:7" ht="15">
      <c r="A14" s="32" t="s">
        <v>100</v>
      </c>
      <c r="B14" s="34" t="s">
        <v>64</v>
      </c>
      <c r="C14" s="34" t="s">
        <v>64</v>
      </c>
      <c r="D14" s="34" t="s">
        <v>64</v>
      </c>
      <c r="E14" s="34" t="s">
        <v>64</v>
      </c>
      <c r="F14" s="34" t="s">
        <v>64</v>
      </c>
      <c r="G14" s="34" t="s">
        <v>64</v>
      </c>
    </row>
    <row r="15" spans="1:7" ht="15">
      <c r="A15" s="27" t="s">
        <v>72</v>
      </c>
      <c r="B15" s="41" t="s">
        <v>73</v>
      </c>
      <c r="C15" s="41" t="s">
        <v>73</v>
      </c>
      <c r="D15" s="41" t="s">
        <v>73</v>
      </c>
      <c r="E15" s="41" t="s">
        <v>73</v>
      </c>
      <c r="F15" s="41" t="s">
        <v>73</v>
      </c>
      <c r="G15" s="41" t="s">
        <v>73</v>
      </c>
    </row>
    <row r="16" spans="1:7" ht="15">
      <c r="A16" s="32" t="s">
        <v>99</v>
      </c>
      <c r="B16" s="36" t="s">
        <v>64</v>
      </c>
      <c r="C16" s="36" t="s">
        <v>205</v>
      </c>
      <c r="D16" s="34" t="s">
        <v>377</v>
      </c>
      <c r="E16" s="36" t="s">
        <v>380</v>
      </c>
      <c r="F16" s="34" t="s">
        <v>64</v>
      </c>
      <c r="G16" s="34" t="s">
        <v>1258</v>
      </c>
    </row>
    <row r="17" spans="1:7" ht="30">
      <c r="A17" s="27" t="s">
        <v>70</v>
      </c>
      <c r="B17" s="28" t="s">
        <v>64</v>
      </c>
      <c r="C17" s="28" t="s">
        <v>64</v>
      </c>
      <c r="D17" s="28" t="s">
        <v>64</v>
      </c>
      <c r="E17" s="28" t="s">
        <v>64</v>
      </c>
      <c r="F17" s="28" t="s">
        <v>64</v>
      </c>
      <c r="G17" s="28" t="s">
        <v>64</v>
      </c>
    </row>
    <row r="18" spans="1:7" ht="15">
      <c r="A18" s="32" t="s">
        <v>71</v>
      </c>
      <c r="B18" s="34" t="s">
        <v>64</v>
      </c>
      <c r="C18" s="34" t="s">
        <v>64</v>
      </c>
      <c r="D18" s="34" t="s">
        <v>64</v>
      </c>
      <c r="E18" s="34" t="s">
        <v>64</v>
      </c>
      <c r="F18" s="34" t="s">
        <v>64</v>
      </c>
      <c r="G18" s="34" t="s">
        <v>64</v>
      </c>
    </row>
    <row r="19" spans="1:7" ht="135">
      <c r="A19" s="27" t="s">
        <v>770</v>
      </c>
      <c r="B19" s="28" t="s">
        <v>982</v>
      </c>
      <c r="C19" s="28" t="s">
        <v>983</v>
      </c>
      <c r="D19" s="28" t="s">
        <v>984</v>
      </c>
      <c r="E19" s="28" t="s">
        <v>2</v>
      </c>
      <c r="F19" s="28" t="s">
        <v>1346</v>
      </c>
      <c r="G19" s="28" t="s">
        <v>1259</v>
      </c>
    </row>
    <row r="20" spans="1:7" ht="90">
      <c r="A20" s="32" t="s">
        <v>771</v>
      </c>
      <c r="B20" s="63" t="s">
        <v>1345</v>
      </c>
      <c r="C20" s="34" t="s">
        <v>2</v>
      </c>
      <c r="D20" s="34" t="s">
        <v>2</v>
      </c>
      <c r="E20" s="63" t="s">
        <v>2</v>
      </c>
      <c r="F20" s="34" t="s">
        <v>802</v>
      </c>
      <c r="G20" s="34" t="s">
        <v>1260</v>
      </c>
    </row>
    <row r="21" spans="1:7" ht="60">
      <c r="A21" s="27" t="s">
        <v>772</v>
      </c>
      <c r="B21" s="61" t="s">
        <v>986</v>
      </c>
      <c r="C21" s="61" t="s">
        <v>1344</v>
      </c>
      <c r="D21" s="61" t="s">
        <v>985</v>
      </c>
      <c r="E21" s="61" t="s">
        <v>2</v>
      </c>
      <c r="F21" s="61" t="s">
        <v>988</v>
      </c>
      <c r="G21" s="61" t="s">
        <v>986</v>
      </c>
    </row>
    <row r="22" spans="1:7" ht="195">
      <c r="A22" s="32" t="s">
        <v>773</v>
      </c>
      <c r="B22" s="63" t="s">
        <v>1340</v>
      </c>
      <c r="C22" s="34" t="s">
        <v>1659</v>
      </c>
      <c r="D22" s="34" t="s">
        <v>987</v>
      </c>
      <c r="E22" s="63" t="s">
        <v>1341</v>
      </c>
      <c r="F22" s="34" t="s">
        <v>1342</v>
      </c>
      <c r="G22" s="34" t="s">
        <v>1343</v>
      </c>
    </row>
    <row r="23" spans="1:7" ht="15">
      <c r="A23" s="27" t="s">
        <v>0</v>
      </c>
      <c r="B23" s="46">
        <v>43740</v>
      </c>
      <c r="C23" s="46">
        <v>43740</v>
      </c>
      <c r="D23" s="46">
        <v>43740</v>
      </c>
      <c r="E23" s="46">
        <v>43740</v>
      </c>
      <c r="F23" s="46">
        <v>43740</v>
      </c>
      <c r="G23" s="46">
        <v>43740</v>
      </c>
    </row>
    <row r="24" spans="1:7" ht="87" customHeight="1">
      <c r="A24" s="170" t="s">
        <v>1542</v>
      </c>
      <c r="B24" s="171"/>
      <c r="C24" s="171"/>
      <c r="D24" s="171"/>
      <c r="E24" s="171"/>
      <c r="F24" s="172"/>
      <c r="G24" s="172"/>
    </row>
    <row r="25" spans="1:7" ht="275.75" customHeight="1">
      <c r="A25" s="170" t="s">
        <v>1589</v>
      </c>
      <c r="B25" s="170"/>
      <c r="C25" s="170"/>
      <c r="D25" s="170"/>
      <c r="E25" s="170"/>
      <c r="F25" s="170"/>
      <c r="G25" s="170"/>
    </row>
  </sheetData>
  <mergeCells count="5">
    <mergeCell ref="A3:A4"/>
    <mergeCell ref="B3:G3"/>
    <mergeCell ref="A24:G24"/>
    <mergeCell ref="A25:G25"/>
    <mergeCell ref="A1:G1"/>
  </mergeCells>
  <hyperlinks>
    <hyperlink ref="A2" location="Summary!A1" display="Back to summary" xr:uid="{00000000-0004-0000-1300-000000000000}"/>
  </hyperlinks>
  <pageMargins left="0.25" right="0.25" top="0.5" bottom="0.5" header="0.3" footer="0.3"/>
  <pageSetup paperSize="17" scale="87"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H25"/>
  <sheetViews>
    <sheetView showGridLines="0" zoomScaleNormal="100" workbookViewId="0">
      <pane xSplit="1" ySplit="4" topLeftCell="B5" activePane="bottomRight" state="frozen"/>
      <selection activeCell="E29" sqref="E29"/>
      <selection pane="topRight" activeCell="E29" sqref="E29"/>
      <selection pane="bottomLeft" activeCell="E29" sqref="E29"/>
      <selection pane="bottomRight" activeCell="A3" sqref="A3:A4"/>
    </sheetView>
  </sheetViews>
  <sheetFormatPr baseColWidth="10" defaultColWidth="8.83203125" defaultRowHeight="14"/>
  <cols>
    <col min="1" max="1" width="33.5" bestFit="1" customWidth="1"/>
    <col min="2" max="2" width="46.6640625" customWidth="1"/>
    <col min="3" max="3" width="85" customWidth="1"/>
    <col min="4" max="4" width="74" customWidth="1"/>
    <col min="5" max="5" width="39.1640625" customWidth="1"/>
    <col min="6" max="6" width="107.83203125" customWidth="1"/>
    <col min="7" max="7" width="70.33203125" customWidth="1"/>
    <col min="8" max="8" width="32.1640625" customWidth="1"/>
  </cols>
  <sheetData>
    <row r="1" spans="1:8" ht="26">
      <c r="A1" s="174" t="s">
        <v>874</v>
      </c>
      <c r="B1" s="174"/>
      <c r="C1" s="174"/>
      <c r="D1" s="174"/>
      <c r="E1" s="174"/>
      <c r="F1" s="174"/>
      <c r="G1" s="174"/>
      <c r="H1" s="174"/>
    </row>
    <row r="2" spans="1:8" ht="15">
      <c r="A2" s="43" t="s">
        <v>59</v>
      </c>
      <c r="B2" s="25"/>
      <c r="C2" s="25"/>
      <c r="D2" s="25"/>
      <c r="E2" s="25"/>
      <c r="F2" s="25"/>
      <c r="G2" s="25"/>
      <c r="H2" s="25"/>
    </row>
    <row r="3" spans="1:8" ht="17">
      <c r="A3" s="173" t="s">
        <v>58</v>
      </c>
      <c r="B3" s="169" t="s">
        <v>769</v>
      </c>
      <c r="C3" s="169"/>
      <c r="D3" s="169"/>
      <c r="E3" s="169"/>
      <c r="F3" s="169"/>
      <c r="G3" s="169"/>
      <c r="H3" s="169"/>
    </row>
    <row r="4" spans="1:8" ht="54">
      <c r="A4" s="173"/>
      <c r="B4" s="22" t="s">
        <v>384</v>
      </c>
      <c r="C4" s="22" t="s">
        <v>387</v>
      </c>
      <c r="D4" s="22" t="s">
        <v>388</v>
      </c>
      <c r="E4" s="22" t="s">
        <v>390</v>
      </c>
      <c r="F4" s="22" t="s">
        <v>393</v>
      </c>
      <c r="G4" s="22" t="s">
        <v>1261</v>
      </c>
      <c r="H4" s="22" t="s">
        <v>395</v>
      </c>
    </row>
    <row r="5" spans="1:8" ht="15">
      <c r="A5" s="27" t="s">
        <v>80</v>
      </c>
      <c r="B5" s="28" t="s">
        <v>81</v>
      </c>
      <c r="C5" s="28" t="s">
        <v>81</v>
      </c>
      <c r="D5" s="28" t="s">
        <v>81</v>
      </c>
      <c r="E5" s="28" t="s">
        <v>81</v>
      </c>
      <c r="F5" s="28" t="s">
        <v>81</v>
      </c>
      <c r="G5" s="28" t="s">
        <v>81</v>
      </c>
      <c r="H5" s="28" t="s">
        <v>81</v>
      </c>
    </row>
    <row r="6" spans="1:8" ht="15">
      <c r="A6" s="32" t="s">
        <v>65</v>
      </c>
      <c r="B6" s="33" t="s">
        <v>385</v>
      </c>
      <c r="C6" s="33">
        <v>43282</v>
      </c>
      <c r="D6" s="33">
        <v>43647</v>
      </c>
      <c r="E6" s="33">
        <v>43647</v>
      </c>
      <c r="F6" s="33">
        <v>43647</v>
      </c>
      <c r="G6" s="33" t="s">
        <v>1262</v>
      </c>
      <c r="H6" s="33" t="s">
        <v>396</v>
      </c>
    </row>
    <row r="7" spans="1:8" ht="15">
      <c r="A7" s="27" t="s">
        <v>67</v>
      </c>
      <c r="B7" s="28" t="s">
        <v>774</v>
      </c>
      <c r="C7" s="28" t="s">
        <v>774</v>
      </c>
      <c r="D7" s="28" t="s">
        <v>774</v>
      </c>
      <c r="E7" s="28" t="s">
        <v>774</v>
      </c>
      <c r="F7" s="28" t="s">
        <v>774</v>
      </c>
      <c r="G7" s="28" t="s">
        <v>774</v>
      </c>
      <c r="H7" s="28" t="s">
        <v>774</v>
      </c>
    </row>
    <row r="8" spans="1:8" ht="45">
      <c r="A8" s="32" t="s">
        <v>61</v>
      </c>
      <c r="B8" s="34" t="s">
        <v>130</v>
      </c>
      <c r="C8" s="34" t="s">
        <v>131</v>
      </c>
      <c r="D8" s="34" t="s">
        <v>130</v>
      </c>
      <c r="E8" s="34" t="s">
        <v>131</v>
      </c>
      <c r="F8" s="34" t="s">
        <v>131</v>
      </c>
      <c r="G8" s="34" t="s">
        <v>131</v>
      </c>
      <c r="H8" s="34" t="s">
        <v>397</v>
      </c>
    </row>
    <row r="9" spans="1:8" ht="15">
      <c r="A9" s="27" t="s">
        <v>1517</v>
      </c>
      <c r="B9" s="41">
        <v>935</v>
      </c>
      <c r="C9" s="41">
        <v>625</v>
      </c>
      <c r="D9" s="41">
        <v>5305</v>
      </c>
      <c r="E9" s="41">
        <v>1950</v>
      </c>
      <c r="F9" s="41">
        <v>2100</v>
      </c>
      <c r="G9" s="41">
        <v>8900</v>
      </c>
      <c r="H9" s="41">
        <v>4600</v>
      </c>
    </row>
    <row r="10" spans="1:8" ht="15">
      <c r="A10" s="32" t="s">
        <v>102</v>
      </c>
      <c r="B10" s="62" t="s">
        <v>1426</v>
      </c>
      <c r="C10" s="62" t="s">
        <v>776</v>
      </c>
      <c r="D10" s="60" t="s">
        <v>1527</v>
      </c>
      <c r="E10" s="62" t="s">
        <v>1527</v>
      </c>
      <c r="F10" s="62" t="s">
        <v>1527</v>
      </c>
      <c r="G10" s="62" t="s">
        <v>1527</v>
      </c>
      <c r="H10" s="60" t="s">
        <v>1325</v>
      </c>
    </row>
    <row r="11" spans="1:8" ht="409.6">
      <c r="A11" s="27" t="s">
        <v>101</v>
      </c>
      <c r="B11" s="28" t="s">
        <v>386</v>
      </c>
      <c r="C11" s="37" t="s">
        <v>1638</v>
      </c>
      <c r="D11" s="31" t="s">
        <v>793</v>
      </c>
      <c r="E11" s="28" t="s">
        <v>392</v>
      </c>
      <c r="F11" s="42" t="s">
        <v>394</v>
      </c>
      <c r="G11" s="37" t="s">
        <v>1263</v>
      </c>
      <c r="H11" s="31" t="s">
        <v>398</v>
      </c>
    </row>
    <row r="12" spans="1:8" ht="30">
      <c r="A12" s="32" t="s">
        <v>68</v>
      </c>
      <c r="B12" s="34" t="s">
        <v>133</v>
      </c>
      <c r="C12" s="34" t="s">
        <v>82</v>
      </c>
      <c r="D12" s="34" t="s">
        <v>133</v>
      </c>
      <c r="E12" s="34" t="s">
        <v>82</v>
      </c>
      <c r="F12" s="34" t="s">
        <v>82</v>
      </c>
      <c r="G12" s="34" t="s">
        <v>82</v>
      </c>
      <c r="H12" s="34" t="s">
        <v>174</v>
      </c>
    </row>
    <row r="13" spans="1:8" ht="15">
      <c r="A13" s="27" t="s">
        <v>69</v>
      </c>
      <c r="B13" s="28" t="s">
        <v>64</v>
      </c>
      <c r="C13" s="28" t="s">
        <v>3</v>
      </c>
      <c r="D13" s="28" t="s">
        <v>3</v>
      </c>
      <c r="E13" s="28" t="s">
        <v>3</v>
      </c>
      <c r="F13" s="28" t="s">
        <v>64</v>
      </c>
      <c r="G13" s="28" t="s">
        <v>3</v>
      </c>
      <c r="H13" s="28" t="s">
        <v>64</v>
      </c>
    </row>
    <row r="14" spans="1:8" ht="15">
      <c r="A14" s="32" t="s">
        <v>100</v>
      </c>
      <c r="B14" s="34" t="s">
        <v>64</v>
      </c>
      <c r="C14" s="34" t="s">
        <v>64</v>
      </c>
      <c r="D14" s="34" t="s">
        <v>64</v>
      </c>
      <c r="E14" s="34" t="s">
        <v>64</v>
      </c>
      <c r="F14" s="34" t="s">
        <v>64</v>
      </c>
      <c r="G14" s="34" t="s">
        <v>64</v>
      </c>
      <c r="H14" s="34" t="s">
        <v>64</v>
      </c>
    </row>
    <row r="15" spans="1:8" ht="15">
      <c r="A15" s="27" t="s">
        <v>72</v>
      </c>
      <c r="B15" s="41" t="s">
        <v>73</v>
      </c>
      <c r="C15" s="41" t="s">
        <v>73</v>
      </c>
      <c r="D15" s="41" t="s">
        <v>73</v>
      </c>
      <c r="E15" s="41" t="s">
        <v>73</v>
      </c>
      <c r="F15" s="41" t="s">
        <v>73</v>
      </c>
      <c r="G15" s="41" t="s">
        <v>73</v>
      </c>
      <c r="H15" s="41" t="s">
        <v>73</v>
      </c>
    </row>
    <row r="16" spans="1:8" ht="60">
      <c r="A16" s="32" t="s">
        <v>99</v>
      </c>
      <c r="B16" s="36" t="s">
        <v>64</v>
      </c>
      <c r="C16" s="36" t="s">
        <v>64</v>
      </c>
      <c r="D16" s="36" t="s">
        <v>389</v>
      </c>
      <c r="E16" s="36" t="s">
        <v>391</v>
      </c>
      <c r="F16" s="36" t="s">
        <v>64</v>
      </c>
      <c r="G16" s="36" t="s">
        <v>64</v>
      </c>
      <c r="H16" s="34" t="s">
        <v>64</v>
      </c>
    </row>
    <row r="17" spans="1:8" ht="30">
      <c r="A17" s="27" t="s">
        <v>70</v>
      </c>
      <c r="B17" s="28" t="s">
        <v>3</v>
      </c>
      <c r="C17" s="28" t="s">
        <v>64</v>
      </c>
      <c r="D17" s="28" t="s">
        <v>3</v>
      </c>
      <c r="E17" s="28" t="s">
        <v>64</v>
      </c>
      <c r="F17" s="28" t="s">
        <v>64</v>
      </c>
      <c r="G17" s="28" t="s">
        <v>64</v>
      </c>
      <c r="H17" s="28" t="s">
        <v>3</v>
      </c>
    </row>
    <row r="18" spans="1:8" ht="15">
      <c r="A18" s="32" t="s">
        <v>71</v>
      </c>
      <c r="B18" s="34" t="s">
        <v>64</v>
      </c>
      <c r="C18" s="34" t="s">
        <v>64</v>
      </c>
      <c r="D18" s="34" t="s">
        <v>64</v>
      </c>
      <c r="E18" s="34" t="s">
        <v>64</v>
      </c>
      <c r="F18" s="34" t="s">
        <v>64</v>
      </c>
      <c r="G18" s="34" t="s">
        <v>64</v>
      </c>
      <c r="H18" s="34" t="s">
        <v>64</v>
      </c>
    </row>
    <row r="19" spans="1:8" ht="105">
      <c r="A19" s="27" t="s">
        <v>770</v>
      </c>
      <c r="B19" s="28" t="s">
        <v>989</v>
      </c>
      <c r="C19" s="28" t="s">
        <v>1714</v>
      </c>
      <c r="D19" s="28" t="s">
        <v>990</v>
      </c>
      <c r="E19" s="28" t="s">
        <v>991</v>
      </c>
      <c r="F19" s="28" t="s">
        <v>829</v>
      </c>
      <c r="G19" s="28" t="s">
        <v>1265</v>
      </c>
      <c r="H19" s="28" t="s">
        <v>1264</v>
      </c>
    </row>
    <row r="20" spans="1:8" ht="30">
      <c r="A20" s="32" t="s">
        <v>771</v>
      </c>
      <c r="B20" s="63" t="s">
        <v>2</v>
      </c>
      <c r="C20" s="34" t="s">
        <v>1348</v>
      </c>
      <c r="D20" s="63" t="s">
        <v>2</v>
      </c>
      <c r="E20" s="63" t="s">
        <v>806</v>
      </c>
      <c r="F20" s="63" t="s">
        <v>2</v>
      </c>
      <c r="G20" s="34" t="s">
        <v>1266</v>
      </c>
      <c r="H20" s="34" t="s">
        <v>2</v>
      </c>
    </row>
    <row r="21" spans="1:8" ht="30">
      <c r="A21" s="27" t="s">
        <v>772</v>
      </c>
      <c r="B21" s="61" t="s">
        <v>2</v>
      </c>
      <c r="C21" s="61" t="s">
        <v>2</v>
      </c>
      <c r="D21" s="61" t="s">
        <v>2</v>
      </c>
      <c r="E21" s="61" t="s">
        <v>2</v>
      </c>
      <c r="F21" s="61" t="s">
        <v>2</v>
      </c>
      <c r="G21" s="61" t="s">
        <v>2</v>
      </c>
      <c r="H21" s="61" t="s">
        <v>2</v>
      </c>
    </row>
    <row r="22" spans="1:8" ht="165">
      <c r="A22" s="32" t="s">
        <v>773</v>
      </c>
      <c r="B22" s="63" t="s">
        <v>1349</v>
      </c>
      <c r="C22" s="34" t="s">
        <v>1713</v>
      </c>
      <c r="D22" s="34" t="s">
        <v>1660</v>
      </c>
      <c r="E22" s="63" t="s">
        <v>1347</v>
      </c>
      <c r="F22" s="63" t="s">
        <v>992</v>
      </c>
      <c r="G22" s="34" t="s">
        <v>1267</v>
      </c>
      <c r="H22" s="34" t="s">
        <v>993</v>
      </c>
    </row>
    <row r="23" spans="1:8" ht="15">
      <c r="A23" s="27" t="s">
        <v>0</v>
      </c>
      <c r="B23" s="46">
        <v>43875</v>
      </c>
      <c r="C23" s="46">
        <v>43740</v>
      </c>
      <c r="D23" s="46">
        <v>43740</v>
      </c>
      <c r="E23" s="46">
        <v>43740</v>
      </c>
      <c r="F23" s="46">
        <v>43740</v>
      </c>
      <c r="G23" s="46">
        <v>43740</v>
      </c>
      <c r="H23" s="46">
        <v>43740</v>
      </c>
    </row>
    <row r="24" spans="1:8" ht="122" customHeight="1">
      <c r="A24" s="170" t="s">
        <v>1566</v>
      </c>
      <c r="B24" s="171"/>
      <c r="C24" s="171"/>
      <c r="D24" s="171"/>
      <c r="E24" s="171"/>
      <c r="F24" s="172"/>
      <c r="G24" s="172"/>
      <c r="H24" s="172"/>
    </row>
    <row r="25" spans="1:8" ht="215" customHeight="1">
      <c r="A25" s="170" t="s">
        <v>1590</v>
      </c>
      <c r="B25" s="170"/>
      <c r="C25" s="170"/>
      <c r="D25" s="170"/>
      <c r="E25" s="170"/>
      <c r="F25" s="170"/>
      <c r="G25" s="170"/>
      <c r="H25" s="170"/>
    </row>
  </sheetData>
  <mergeCells count="5">
    <mergeCell ref="A24:H24"/>
    <mergeCell ref="A25:H25"/>
    <mergeCell ref="A3:A4"/>
    <mergeCell ref="B3:H3"/>
    <mergeCell ref="A1:H1"/>
  </mergeCells>
  <hyperlinks>
    <hyperlink ref="A2" location="Summary!A1" display="Back to summary" xr:uid="{00000000-0004-0000-1400-000000000000}"/>
  </hyperlinks>
  <pageMargins left="0.25" right="0.25" top="0.5" bottom="0.5" header="0.3" footer="0.3"/>
  <pageSetup paperSize="17" scale="87"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F25"/>
  <sheetViews>
    <sheetView showGridLines="0" zoomScaleNormal="100" workbookViewId="0">
      <pane xSplit="1" ySplit="4" topLeftCell="B5" activePane="bottomRight" state="frozen"/>
      <selection activeCell="E29" sqref="E29"/>
      <selection pane="topRight" activeCell="E29" sqref="E29"/>
      <selection pane="bottomLeft" activeCell="E29" sqref="E29"/>
      <selection pane="bottomRight" activeCell="A3" sqref="A3:A4"/>
    </sheetView>
  </sheetViews>
  <sheetFormatPr baseColWidth="10" defaultColWidth="8.83203125" defaultRowHeight="14"/>
  <cols>
    <col min="1" max="1" width="33.5" bestFit="1" customWidth="1"/>
    <col min="2" max="2" width="47.83203125" customWidth="1"/>
    <col min="3" max="3" width="106.83203125" customWidth="1"/>
    <col min="4" max="4" width="57.1640625" customWidth="1"/>
    <col min="5" max="5" width="90.83203125" customWidth="1"/>
    <col min="6" max="6" width="81.5" customWidth="1"/>
  </cols>
  <sheetData>
    <row r="1" spans="1:6" ht="26">
      <c r="A1" s="174" t="s">
        <v>875</v>
      </c>
      <c r="B1" s="174"/>
      <c r="C1" s="174"/>
      <c r="D1" s="174"/>
      <c r="E1" s="174"/>
      <c r="F1" s="174"/>
    </row>
    <row r="2" spans="1:6" ht="15">
      <c r="A2" s="43" t="s">
        <v>59</v>
      </c>
      <c r="B2" s="25"/>
      <c r="C2" s="25"/>
      <c r="D2" s="25"/>
      <c r="E2" s="25"/>
      <c r="F2" s="25"/>
    </row>
    <row r="3" spans="1:6" ht="17">
      <c r="A3" s="173" t="s">
        <v>58</v>
      </c>
      <c r="B3" s="169" t="s">
        <v>769</v>
      </c>
      <c r="C3" s="169"/>
      <c r="D3" s="169"/>
      <c r="E3" s="169"/>
      <c r="F3" s="169"/>
    </row>
    <row r="4" spans="1:6" ht="36">
      <c r="A4" s="173"/>
      <c r="B4" s="22" t="s">
        <v>509</v>
      </c>
      <c r="C4" s="22" t="s">
        <v>510</v>
      </c>
      <c r="D4" s="22" t="s">
        <v>513</v>
      </c>
      <c r="E4" s="22" t="s">
        <v>515</v>
      </c>
      <c r="F4" s="22" t="s">
        <v>518</v>
      </c>
    </row>
    <row r="5" spans="1:6" ht="15">
      <c r="A5" s="27" t="s">
        <v>80</v>
      </c>
      <c r="B5" s="28" t="s">
        <v>81</v>
      </c>
      <c r="C5" s="28" t="s">
        <v>81</v>
      </c>
      <c r="D5" s="28" t="s">
        <v>81</v>
      </c>
      <c r="E5" s="28" t="s">
        <v>81</v>
      </c>
      <c r="F5" s="28" t="s">
        <v>81</v>
      </c>
    </row>
    <row r="6" spans="1:6" ht="15">
      <c r="A6" s="32" t="s">
        <v>65</v>
      </c>
      <c r="B6" s="33" t="s">
        <v>457</v>
      </c>
      <c r="C6" s="33" t="s">
        <v>474</v>
      </c>
      <c r="D6" s="33" t="s">
        <v>514</v>
      </c>
      <c r="E6" s="33">
        <v>43282</v>
      </c>
      <c r="F6" s="33">
        <v>43647</v>
      </c>
    </row>
    <row r="7" spans="1:6" ht="15">
      <c r="A7" s="27" t="s">
        <v>67</v>
      </c>
      <c r="B7" s="28" t="s">
        <v>774</v>
      </c>
      <c r="C7" s="28" t="s">
        <v>774</v>
      </c>
      <c r="D7" s="28" t="s">
        <v>774</v>
      </c>
      <c r="E7" s="28" t="s">
        <v>774</v>
      </c>
      <c r="F7" s="28" t="s">
        <v>774</v>
      </c>
    </row>
    <row r="8" spans="1:6" ht="30">
      <c r="A8" s="32" t="s">
        <v>61</v>
      </c>
      <c r="B8" s="34" t="s">
        <v>130</v>
      </c>
      <c r="C8" s="34" t="s">
        <v>188</v>
      </c>
      <c r="D8" s="34" t="s">
        <v>188</v>
      </c>
      <c r="E8" s="34" t="s">
        <v>516</v>
      </c>
      <c r="F8" s="34" t="s">
        <v>204</v>
      </c>
    </row>
    <row r="9" spans="1:6" ht="15">
      <c r="A9" s="27" t="s">
        <v>1517</v>
      </c>
      <c r="B9" s="41">
        <v>2119</v>
      </c>
      <c r="C9" s="41">
        <v>3190</v>
      </c>
      <c r="D9" s="41">
        <v>2078</v>
      </c>
      <c r="E9" s="41">
        <v>67</v>
      </c>
      <c r="F9" s="41">
        <v>250</v>
      </c>
    </row>
    <row r="10" spans="1:6" ht="15">
      <c r="A10" s="32" t="s">
        <v>102</v>
      </c>
      <c r="B10" s="62" t="s">
        <v>1325</v>
      </c>
      <c r="C10" s="62" t="s">
        <v>776</v>
      </c>
      <c r="D10" s="60" t="s">
        <v>63</v>
      </c>
      <c r="E10" s="62" t="s">
        <v>776</v>
      </c>
      <c r="F10" s="62" t="s">
        <v>1527</v>
      </c>
    </row>
    <row r="11" spans="1:6" ht="409.6">
      <c r="A11" s="27" t="s">
        <v>101</v>
      </c>
      <c r="B11" s="28" t="s">
        <v>520</v>
      </c>
      <c r="C11" s="31" t="s">
        <v>512</v>
      </c>
      <c r="D11" s="31" t="s">
        <v>521</v>
      </c>
      <c r="E11" s="42" t="s">
        <v>517</v>
      </c>
      <c r="F11" s="37" t="s">
        <v>519</v>
      </c>
    </row>
    <row r="12" spans="1:6" ht="30">
      <c r="A12" s="32" t="s">
        <v>68</v>
      </c>
      <c r="B12" s="34" t="s">
        <v>174</v>
      </c>
      <c r="C12" s="34" t="s">
        <v>82</v>
      </c>
      <c r="D12" s="34" t="s">
        <v>82</v>
      </c>
      <c r="E12" s="34" t="s">
        <v>82</v>
      </c>
      <c r="F12" s="34" t="s">
        <v>313</v>
      </c>
    </row>
    <row r="13" spans="1:6" ht="15">
      <c r="A13" s="27" t="s">
        <v>69</v>
      </c>
      <c r="B13" s="28" t="s">
        <v>3</v>
      </c>
      <c r="C13" s="28" t="s">
        <v>64</v>
      </c>
      <c r="D13" s="28" t="s">
        <v>64</v>
      </c>
      <c r="E13" s="28" t="s">
        <v>64</v>
      </c>
      <c r="F13" s="28" t="s">
        <v>64</v>
      </c>
    </row>
    <row r="14" spans="1:6" ht="15">
      <c r="A14" s="32" t="s">
        <v>100</v>
      </c>
      <c r="B14" s="34" t="s">
        <v>64</v>
      </c>
      <c r="C14" s="34" t="s">
        <v>64</v>
      </c>
      <c r="D14" s="34" t="s">
        <v>64</v>
      </c>
      <c r="E14" s="34" t="s">
        <v>64</v>
      </c>
      <c r="F14" s="34" t="s">
        <v>64</v>
      </c>
    </row>
    <row r="15" spans="1:6" ht="15">
      <c r="A15" s="27" t="s">
        <v>72</v>
      </c>
      <c r="B15" s="41" t="s">
        <v>73</v>
      </c>
      <c r="C15" s="41" t="s">
        <v>73</v>
      </c>
      <c r="D15" s="41" t="s">
        <v>73</v>
      </c>
      <c r="E15" s="41" t="s">
        <v>73</v>
      </c>
      <c r="F15" s="41" t="s">
        <v>73</v>
      </c>
    </row>
    <row r="16" spans="1:6" ht="45">
      <c r="A16" s="32" t="s">
        <v>99</v>
      </c>
      <c r="B16" s="36" t="s">
        <v>64</v>
      </c>
      <c r="C16" s="36" t="s">
        <v>511</v>
      </c>
      <c r="D16" s="34" t="s">
        <v>64</v>
      </c>
      <c r="E16" s="36" t="s">
        <v>64</v>
      </c>
      <c r="F16" s="36" t="s">
        <v>64</v>
      </c>
    </row>
    <row r="17" spans="1:6" ht="30">
      <c r="A17" s="27" t="s">
        <v>70</v>
      </c>
      <c r="B17" s="28" t="s">
        <v>64</v>
      </c>
      <c r="C17" s="28" t="s">
        <v>3</v>
      </c>
      <c r="D17" s="28" t="s">
        <v>3</v>
      </c>
      <c r="E17" s="28" t="s">
        <v>64</v>
      </c>
      <c r="F17" s="28" t="s">
        <v>64</v>
      </c>
    </row>
    <row r="18" spans="1:6" ht="15">
      <c r="A18" s="32" t="s">
        <v>71</v>
      </c>
      <c r="B18" s="34" t="s">
        <v>64</v>
      </c>
      <c r="C18" s="34" t="s">
        <v>64</v>
      </c>
      <c r="D18" s="34" t="s">
        <v>64</v>
      </c>
      <c r="E18" s="34" t="s">
        <v>64</v>
      </c>
      <c r="F18" s="34" t="s">
        <v>64</v>
      </c>
    </row>
    <row r="19" spans="1:6" ht="105">
      <c r="A19" s="27" t="s">
        <v>770</v>
      </c>
      <c r="B19" s="28" t="s">
        <v>833</v>
      </c>
      <c r="C19" s="28" t="s">
        <v>1350</v>
      </c>
      <c r="D19" s="28" t="s">
        <v>1715</v>
      </c>
      <c r="E19" s="28" t="s">
        <v>1716</v>
      </c>
      <c r="F19" s="28" t="s">
        <v>1717</v>
      </c>
    </row>
    <row r="20" spans="1:6" ht="60">
      <c r="A20" s="32" t="s">
        <v>771</v>
      </c>
      <c r="B20" s="63" t="s">
        <v>2</v>
      </c>
      <c r="C20" s="34" t="s">
        <v>2</v>
      </c>
      <c r="D20" s="34" t="s">
        <v>2</v>
      </c>
      <c r="E20" s="34" t="s">
        <v>2</v>
      </c>
      <c r="F20" s="34" t="s">
        <v>1351</v>
      </c>
    </row>
    <row r="21" spans="1:6" ht="30">
      <c r="A21" s="27" t="s">
        <v>772</v>
      </c>
      <c r="B21" s="61" t="s">
        <v>994</v>
      </c>
      <c r="C21" s="61" t="s">
        <v>2</v>
      </c>
      <c r="D21" s="61" t="s">
        <v>2</v>
      </c>
      <c r="E21" s="61" t="s">
        <v>2</v>
      </c>
      <c r="F21" s="61" t="s">
        <v>2</v>
      </c>
    </row>
    <row r="22" spans="1:6" ht="300">
      <c r="A22" s="32" t="s">
        <v>773</v>
      </c>
      <c r="B22" s="63" t="s">
        <v>1661</v>
      </c>
      <c r="C22" s="34" t="s">
        <v>1354</v>
      </c>
      <c r="D22" s="34" t="s">
        <v>1352</v>
      </c>
      <c r="E22" s="63" t="s">
        <v>1353</v>
      </c>
      <c r="F22" s="34" t="s">
        <v>1718</v>
      </c>
    </row>
    <row r="23" spans="1:6" ht="15">
      <c r="A23" s="27" t="s">
        <v>0</v>
      </c>
      <c r="B23" s="46">
        <v>43746</v>
      </c>
      <c r="C23" s="46">
        <v>43746</v>
      </c>
      <c r="D23" s="46">
        <v>43746</v>
      </c>
      <c r="E23" s="46">
        <v>43746</v>
      </c>
      <c r="F23" s="46">
        <v>43746</v>
      </c>
    </row>
    <row r="24" spans="1:6" ht="80" customHeight="1">
      <c r="A24" s="170" t="s">
        <v>1543</v>
      </c>
      <c r="B24" s="171"/>
      <c r="C24" s="171"/>
      <c r="D24" s="171"/>
      <c r="E24" s="171"/>
      <c r="F24" s="172"/>
    </row>
    <row r="25" spans="1:6" ht="159.75" customHeight="1">
      <c r="A25" s="170" t="s">
        <v>1591</v>
      </c>
      <c r="B25" s="170"/>
      <c r="C25" s="170"/>
      <c r="D25" s="170"/>
      <c r="E25" s="170"/>
      <c r="F25" s="170"/>
    </row>
  </sheetData>
  <mergeCells count="5">
    <mergeCell ref="A24:F24"/>
    <mergeCell ref="A25:F25"/>
    <mergeCell ref="A3:A4"/>
    <mergeCell ref="B3:F3"/>
    <mergeCell ref="A1:F1"/>
  </mergeCells>
  <hyperlinks>
    <hyperlink ref="A2" location="Summary!A1" display="Back to summary" xr:uid="{00000000-0004-0000-1500-000000000000}"/>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H25"/>
  <sheetViews>
    <sheetView showGridLines="0" zoomScaleNormal="100" workbookViewId="0">
      <pane xSplit="1" ySplit="4" topLeftCell="B5" activePane="bottomRight" state="frozen"/>
      <selection activeCell="E29" sqref="E29"/>
      <selection pane="topRight" activeCell="E29" sqref="E29"/>
      <selection pane="bottomLeft" activeCell="E29" sqref="E29"/>
      <selection pane="bottomRight" activeCell="A3" sqref="A3:A4"/>
    </sheetView>
  </sheetViews>
  <sheetFormatPr baseColWidth="10" defaultColWidth="8.83203125" defaultRowHeight="14"/>
  <cols>
    <col min="1" max="1" width="33.5" bestFit="1" customWidth="1"/>
    <col min="2" max="2" width="34.1640625" customWidth="1"/>
    <col min="3" max="3" width="127" customWidth="1"/>
    <col min="4" max="4" width="50.33203125" customWidth="1"/>
    <col min="5" max="5" width="42.6640625" customWidth="1"/>
    <col min="6" max="6" width="45.1640625" customWidth="1"/>
    <col min="7" max="7" width="104" customWidth="1"/>
    <col min="8" max="8" width="125.6640625" customWidth="1"/>
  </cols>
  <sheetData>
    <row r="1" spans="1:8" ht="26">
      <c r="A1" s="174" t="s">
        <v>876</v>
      </c>
      <c r="B1" s="174"/>
      <c r="C1" s="174"/>
      <c r="D1" s="174"/>
      <c r="E1" s="174"/>
      <c r="F1" s="174"/>
      <c r="G1" s="174"/>
      <c r="H1" s="174"/>
    </row>
    <row r="2" spans="1:8" ht="15">
      <c r="A2" s="43" t="s">
        <v>59</v>
      </c>
      <c r="B2" s="25"/>
      <c r="C2" s="25"/>
      <c r="D2" s="25"/>
      <c r="E2" s="25"/>
      <c r="F2" s="25"/>
      <c r="G2" s="25"/>
      <c r="H2" s="25"/>
    </row>
    <row r="3" spans="1:8" ht="17">
      <c r="A3" s="173" t="s">
        <v>58</v>
      </c>
      <c r="B3" s="169" t="s">
        <v>769</v>
      </c>
      <c r="C3" s="169"/>
      <c r="D3" s="169"/>
      <c r="E3" s="169"/>
      <c r="F3" s="169"/>
      <c r="G3" s="169"/>
      <c r="H3" s="169"/>
    </row>
    <row r="4" spans="1:8" ht="36">
      <c r="A4" s="173"/>
      <c r="B4" s="22" t="s">
        <v>524</v>
      </c>
      <c r="C4" s="22" t="s">
        <v>525</v>
      </c>
      <c r="D4" s="22" t="s">
        <v>529</v>
      </c>
      <c r="E4" s="22" t="s">
        <v>531</v>
      </c>
      <c r="F4" s="22" t="s">
        <v>533</v>
      </c>
      <c r="G4" s="22" t="s">
        <v>1268</v>
      </c>
      <c r="H4" s="22" t="s">
        <v>536</v>
      </c>
    </row>
    <row r="5" spans="1:8" ht="15">
      <c r="A5" s="27" t="s">
        <v>80</v>
      </c>
      <c r="B5" s="28" t="s">
        <v>81</v>
      </c>
      <c r="C5" s="28" t="s">
        <v>81</v>
      </c>
      <c r="D5" s="28" t="s">
        <v>81</v>
      </c>
      <c r="E5" s="28" t="s">
        <v>81</v>
      </c>
      <c r="F5" s="28" t="s">
        <v>81</v>
      </c>
      <c r="G5" s="28" t="s">
        <v>81</v>
      </c>
      <c r="H5" s="28" t="s">
        <v>81</v>
      </c>
    </row>
    <row r="6" spans="1:8" ht="15">
      <c r="A6" s="32" t="s">
        <v>65</v>
      </c>
      <c r="B6" s="33">
        <v>43282</v>
      </c>
      <c r="C6" s="33" t="s">
        <v>526</v>
      </c>
      <c r="D6" s="33">
        <v>43647</v>
      </c>
      <c r="E6" s="33">
        <v>42552</v>
      </c>
      <c r="F6" s="33">
        <v>42552</v>
      </c>
      <c r="G6" s="33">
        <v>43647</v>
      </c>
      <c r="H6" s="33">
        <v>43647</v>
      </c>
    </row>
    <row r="7" spans="1:8" ht="15">
      <c r="A7" s="27" t="s">
        <v>67</v>
      </c>
      <c r="B7" s="28" t="s">
        <v>774</v>
      </c>
      <c r="C7" s="28" t="s">
        <v>774</v>
      </c>
      <c r="D7" s="28" t="s">
        <v>522</v>
      </c>
      <c r="E7" s="28" t="s">
        <v>523</v>
      </c>
      <c r="F7" s="28" t="s">
        <v>774</v>
      </c>
      <c r="G7" s="28" t="s">
        <v>774</v>
      </c>
      <c r="H7" s="28" t="s">
        <v>774</v>
      </c>
    </row>
    <row r="8" spans="1:8" ht="45">
      <c r="A8" s="32" t="s">
        <v>61</v>
      </c>
      <c r="B8" s="34" t="s">
        <v>132</v>
      </c>
      <c r="C8" s="34" t="s">
        <v>185</v>
      </c>
      <c r="D8" s="34" t="s">
        <v>154</v>
      </c>
      <c r="E8" s="34" t="s">
        <v>130</v>
      </c>
      <c r="F8" s="34" t="s">
        <v>179</v>
      </c>
      <c r="G8" s="34" t="s">
        <v>185</v>
      </c>
      <c r="H8" s="34" t="s">
        <v>185</v>
      </c>
    </row>
    <row r="9" spans="1:8" ht="15">
      <c r="A9" s="27" t="s">
        <v>1517</v>
      </c>
      <c r="B9" s="41">
        <v>219</v>
      </c>
      <c r="C9" s="41">
        <v>16000</v>
      </c>
      <c r="D9" s="41">
        <v>1200</v>
      </c>
      <c r="E9" s="41">
        <v>4585</v>
      </c>
      <c r="F9" s="41">
        <v>6199</v>
      </c>
      <c r="G9" s="41">
        <v>400</v>
      </c>
      <c r="H9" s="41">
        <v>900</v>
      </c>
    </row>
    <row r="10" spans="1:8" ht="15">
      <c r="A10" s="32" t="s">
        <v>102</v>
      </c>
      <c r="B10" s="62" t="s">
        <v>776</v>
      </c>
      <c r="C10" s="62" t="s">
        <v>776</v>
      </c>
      <c r="D10" s="62" t="s">
        <v>63</v>
      </c>
      <c r="E10" s="62" t="s">
        <v>63</v>
      </c>
      <c r="F10" s="62" t="s">
        <v>63</v>
      </c>
      <c r="G10" s="62" t="s">
        <v>776</v>
      </c>
      <c r="H10" s="62" t="s">
        <v>776</v>
      </c>
    </row>
    <row r="11" spans="1:8" ht="409.6">
      <c r="A11" s="27" t="s">
        <v>101</v>
      </c>
      <c r="B11" s="28" t="s">
        <v>1593</v>
      </c>
      <c r="C11" s="31" t="s">
        <v>528</v>
      </c>
      <c r="D11" s="31" t="s">
        <v>530</v>
      </c>
      <c r="E11" s="31" t="s">
        <v>532</v>
      </c>
      <c r="F11" s="31" t="s">
        <v>534</v>
      </c>
      <c r="G11" s="28" t="s">
        <v>1269</v>
      </c>
      <c r="H11" s="31" t="s">
        <v>538</v>
      </c>
    </row>
    <row r="12" spans="1:8" ht="30">
      <c r="A12" s="32" t="s">
        <v>68</v>
      </c>
      <c r="B12" s="34" t="s">
        <v>174</v>
      </c>
      <c r="C12" s="34" t="s">
        <v>82</v>
      </c>
      <c r="D12" s="34" t="s">
        <v>82</v>
      </c>
      <c r="E12" s="34" t="s">
        <v>133</v>
      </c>
      <c r="F12" s="34" t="s">
        <v>133</v>
      </c>
      <c r="G12" s="34" t="s">
        <v>82</v>
      </c>
      <c r="H12" s="34" t="s">
        <v>82</v>
      </c>
    </row>
    <row r="13" spans="1:8" ht="15">
      <c r="A13" s="27" t="s">
        <v>69</v>
      </c>
      <c r="B13" s="28" t="s">
        <v>64</v>
      </c>
      <c r="C13" s="28" t="s">
        <v>3</v>
      </c>
      <c r="D13" s="28" t="s">
        <v>64</v>
      </c>
      <c r="E13" s="28" t="s">
        <v>64</v>
      </c>
      <c r="F13" s="28" t="s">
        <v>64</v>
      </c>
      <c r="G13" s="28" t="s">
        <v>3</v>
      </c>
      <c r="H13" s="28" t="s">
        <v>3</v>
      </c>
    </row>
    <row r="14" spans="1:8" ht="15">
      <c r="A14" s="32" t="s">
        <v>100</v>
      </c>
      <c r="B14" s="34" t="s">
        <v>64</v>
      </c>
      <c r="C14" s="34" t="s">
        <v>64</v>
      </c>
      <c r="D14" s="34" t="s">
        <v>64</v>
      </c>
      <c r="E14" s="34" t="s">
        <v>64</v>
      </c>
      <c r="F14" s="34" t="s">
        <v>64</v>
      </c>
      <c r="G14" s="34" t="s">
        <v>64</v>
      </c>
      <c r="H14" s="34" t="s">
        <v>64</v>
      </c>
    </row>
    <row r="15" spans="1:8" ht="15">
      <c r="A15" s="27" t="s">
        <v>72</v>
      </c>
      <c r="B15" s="41" t="s">
        <v>73</v>
      </c>
      <c r="C15" s="41" t="s">
        <v>73</v>
      </c>
      <c r="D15" s="41" t="s">
        <v>73</v>
      </c>
      <c r="E15" s="41" t="s">
        <v>73</v>
      </c>
      <c r="F15" s="41" t="s">
        <v>73</v>
      </c>
      <c r="G15" s="41" t="s">
        <v>73</v>
      </c>
      <c r="H15" s="41" t="s">
        <v>73</v>
      </c>
    </row>
    <row r="16" spans="1:8" ht="210">
      <c r="A16" s="32" t="s">
        <v>99</v>
      </c>
      <c r="B16" s="36" t="s">
        <v>64</v>
      </c>
      <c r="C16" s="36" t="s">
        <v>527</v>
      </c>
      <c r="D16" s="36" t="s">
        <v>64</v>
      </c>
      <c r="E16" s="36" t="s">
        <v>64</v>
      </c>
      <c r="F16" s="34" t="s">
        <v>64</v>
      </c>
      <c r="G16" s="36" t="s">
        <v>1270</v>
      </c>
      <c r="H16" s="36" t="s">
        <v>537</v>
      </c>
    </row>
    <row r="17" spans="1:8" ht="30">
      <c r="A17" s="27" t="s">
        <v>70</v>
      </c>
      <c r="B17" s="28" t="s">
        <v>3</v>
      </c>
      <c r="C17" s="28" t="s">
        <v>64</v>
      </c>
      <c r="D17" s="28" t="s">
        <v>3</v>
      </c>
      <c r="E17" s="28" t="s">
        <v>64</v>
      </c>
      <c r="F17" s="28" t="s">
        <v>3</v>
      </c>
      <c r="G17" s="28" t="s">
        <v>64</v>
      </c>
      <c r="H17" s="28" t="s">
        <v>64</v>
      </c>
    </row>
    <row r="18" spans="1:8" ht="15">
      <c r="A18" s="32" t="s">
        <v>71</v>
      </c>
      <c r="B18" s="34" t="s">
        <v>64</v>
      </c>
      <c r="C18" s="34" t="s">
        <v>64</v>
      </c>
      <c r="D18" s="34" t="s">
        <v>64</v>
      </c>
      <c r="E18" s="34" t="s">
        <v>64</v>
      </c>
      <c r="F18" s="34" t="s">
        <v>64</v>
      </c>
      <c r="G18" s="34" t="s">
        <v>64</v>
      </c>
      <c r="H18" s="34" t="s">
        <v>64</v>
      </c>
    </row>
    <row r="19" spans="1:8" ht="120">
      <c r="A19" s="27" t="s">
        <v>770</v>
      </c>
      <c r="B19" s="28" t="s">
        <v>995</v>
      </c>
      <c r="C19" s="28" t="s">
        <v>1719</v>
      </c>
      <c r="D19" s="28" t="s">
        <v>811</v>
      </c>
      <c r="E19" s="28" t="s">
        <v>996</v>
      </c>
      <c r="F19" s="28" t="s">
        <v>535</v>
      </c>
      <c r="G19" s="28" t="s">
        <v>1271</v>
      </c>
      <c r="H19" s="28" t="s">
        <v>997</v>
      </c>
    </row>
    <row r="20" spans="1:8" ht="30">
      <c r="A20" s="32" t="s">
        <v>771</v>
      </c>
      <c r="B20" s="63" t="s">
        <v>1355</v>
      </c>
      <c r="C20" s="34" t="s">
        <v>2</v>
      </c>
      <c r="D20" s="34" t="s">
        <v>2</v>
      </c>
      <c r="E20" s="34" t="s">
        <v>2</v>
      </c>
      <c r="F20" s="34" t="s">
        <v>2</v>
      </c>
      <c r="G20" s="63" t="s">
        <v>2</v>
      </c>
      <c r="H20" s="34" t="s">
        <v>2</v>
      </c>
    </row>
    <row r="21" spans="1:8" ht="30">
      <c r="A21" s="27" t="s">
        <v>772</v>
      </c>
      <c r="B21" s="61" t="s">
        <v>2</v>
      </c>
      <c r="C21" s="61" t="s">
        <v>948</v>
      </c>
      <c r="D21" s="61" t="s">
        <v>2</v>
      </c>
      <c r="E21" s="61" t="s">
        <v>2</v>
      </c>
      <c r="F21" s="61" t="s">
        <v>2</v>
      </c>
      <c r="G21" s="61" t="s">
        <v>948</v>
      </c>
      <c r="H21" s="61" t="s">
        <v>948</v>
      </c>
    </row>
    <row r="22" spans="1:8" ht="328">
      <c r="A22" s="32" t="s">
        <v>773</v>
      </c>
      <c r="B22" s="63" t="s">
        <v>999</v>
      </c>
      <c r="C22" s="34" t="s">
        <v>1720</v>
      </c>
      <c r="D22" s="34" t="s">
        <v>998</v>
      </c>
      <c r="E22" s="34" t="s">
        <v>1356</v>
      </c>
      <c r="F22" s="34" t="s">
        <v>2</v>
      </c>
      <c r="G22" s="63" t="s">
        <v>1272</v>
      </c>
      <c r="H22" s="34" t="s">
        <v>1357</v>
      </c>
    </row>
    <row r="23" spans="1:8" ht="15">
      <c r="A23" s="27" t="s">
        <v>0</v>
      </c>
      <c r="B23" s="46">
        <v>43747</v>
      </c>
      <c r="C23" s="46">
        <v>43747</v>
      </c>
      <c r="D23" s="46">
        <v>43747</v>
      </c>
      <c r="E23" s="46">
        <v>43747</v>
      </c>
      <c r="F23" s="46">
        <v>43747</v>
      </c>
      <c r="G23" s="46">
        <v>43747</v>
      </c>
      <c r="H23" s="46">
        <v>43747</v>
      </c>
    </row>
    <row r="24" spans="1:8" ht="85" customHeight="1">
      <c r="A24" s="170" t="s">
        <v>1544</v>
      </c>
      <c r="B24" s="171"/>
      <c r="C24" s="171"/>
      <c r="D24" s="171"/>
      <c r="E24" s="171"/>
      <c r="F24" s="172"/>
      <c r="G24" s="172"/>
      <c r="H24" s="172"/>
    </row>
    <row r="25" spans="1:8" ht="208.75" customHeight="1">
      <c r="A25" s="170" t="s">
        <v>1592</v>
      </c>
      <c r="B25" s="170"/>
      <c r="C25" s="170"/>
      <c r="D25" s="170"/>
      <c r="E25" s="170"/>
      <c r="F25" s="170"/>
      <c r="G25" s="170"/>
      <c r="H25" s="170"/>
    </row>
  </sheetData>
  <mergeCells count="5">
    <mergeCell ref="A24:H24"/>
    <mergeCell ref="A25:H25"/>
    <mergeCell ref="A1:H1"/>
    <mergeCell ref="A3:A4"/>
    <mergeCell ref="B3:H3"/>
  </mergeCells>
  <hyperlinks>
    <hyperlink ref="A2" location="Summary!A1" display="Back to summary" xr:uid="{00000000-0004-0000-1600-000000000000}"/>
  </hyperlink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K25"/>
  <sheetViews>
    <sheetView showGridLines="0" zoomScaleNormal="100" workbookViewId="0">
      <pane xSplit="1" ySplit="4" topLeftCell="B5" activePane="bottomRight" state="frozen"/>
      <selection activeCell="E29" sqref="E29"/>
      <selection pane="topRight" activeCell="E29" sqref="E29"/>
      <selection pane="bottomLeft" activeCell="E29" sqref="E29"/>
      <selection pane="bottomRight" activeCell="A3" sqref="A3:A4"/>
    </sheetView>
  </sheetViews>
  <sheetFormatPr baseColWidth="10" defaultColWidth="8.83203125" defaultRowHeight="14"/>
  <cols>
    <col min="1" max="1" width="33.5" bestFit="1" customWidth="1"/>
    <col min="2" max="2" width="119.5" customWidth="1"/>
    <col min="3" max="3" width="89" customWidth="1"/>
    <col min="4" max="4" width="48" customWidth="1"/>
    <col min="5" max="5" width="48.33203125" customWidth="1"/>
    <col min="6" max="7" width="49.1640625" customWidth="1"/>
    <col min="8" max="8" width="32.1640625" customWidth="1"/>
    <col min="9" max="9" width="69.1640625" customWidth="1"/>
    <col min="10" max="10" width="72.1640625" customWidth="1"/>
    <col min="11" max="11" width="71.5" customWidth="1"/>
  </cols>
  <sheetData>
    <row r="1" spans="1:11" ht="26">
      <c r="A1" s="174" t="s">
        <v>877</v>
      </c>
      <c r="B1" s="174"/>
      <c r="C1" s="174"/>
      <c r="D1" s="174"/>
      <c r="E1" s="174"/>
      <c r="F1" s="174"/>
      <c r="G1" s="174"/>
      <c r="H1" s="174"/>
      <c r="I1" s="174"/>
      <c r="J1" s="174"/>
      <c r="K1" s="174"/>
    </row>
    <row r="2" spans="1:11" ht="15">
      <c r="A2" s="43" t="s">
        <v>59</v>
      </c>
      <c r="B2" s="25"/>
      <c r="C2" s="25"/>
      <c r="D2" s="25"/>
      <c r="E2" s="25"/>
      <c r="F2" s="25"/>
      <c r="G2" s="25"/>
      <c r="H2" s="25"/>
      <c r="I2" s="25"/>
      <c r="J2" s="25"/>
      <c r="K2" s="25"/>
    </row>
    <row r="3" spans="1:11" ht="17">
      <c r="A3" s="173" t="s">
        <v>58</v>
      </c>
      <c r="B3" s="169" t="s">
        <v>769</v>
      </c>
      <c r="C3" s="169"/>
      <c r="D3" s="169"/>
      <c r="E3" s="169"/>
      <c r="F3" s="169"/>
      <c r="G3" s="169"/>
      <c r="H3" s="169"/>
      <c r="I3" s="169"/>
      <c r="J3" s="169"/>
      <c r="K3" s="169"/>
    </row>
    <row r="4" spans="1:11" ht="18">
      <c r="A4" s="173"/>
      <c r="B4" s="22" t="s">
        <v>539</v>
      </c>
      <c r="C4" s="22" t="s">
        <v>541</v>
      </c>
      <c r="D4" s="22" t="s">
        <v>499</v>
      </c>
      <c r="E4" s="22" t="s">
        <v>546</v>
      </c>
      <c r="F4" s="22" t="s">
        <v>549</v>
      </c>
      <c r="G4" s="22" t="s">
        <v>1273</v>
      </c>
      <c r="H4" s="22" t="s">
        <v>75</v>
      </c>
      <c r="I4" s="22" t="s">
        <v>552</v>
      </c>
      <c r="J4" s="22" t="s">
        <v>556</v>
      </c>
      <c r="K4" s="22" t="s">
        <v>561</v>
      </c>
    </row>
    <row r="5" spans="1:11" ht="15">
      <c r="A5" s="27" t="s">
        <v>80</v>
      </c>
      <c r="B5" s="28" t="s">
        <v>81</v>
      </c>
      <c r="C5" s="28" t="s">
        <v>81</v>
      </c>
      <c r="D5" s="28" t="s">
        <v>81</v>
      </c>
      <c r="E5" s="28" t="s">
        <v>81</v>
      </c>
      <c r="F5" s="28" t="s">
        <v>81</v>
      </c>
      <c r="G5" s="28" t="s">
        <v>81</v>
      </c>
      <c r="H5" s="28" t="s">
        <v>81</v>
      </c>
      <c r="I5" s="28" t="s">
        <v>81</v>
      </c>
      <c r="J5" s="28" t="s">
        <v>81</v>
      </c>
      <c r="K5" s="28" t="s">
        <v>81</v>
      </c>
    </row>
    <row r="6" spans="1:11" ht="15">
      <c r="A6" s="32" t="s">
        <v>65</v>
      </c>
      <c r="B6" s="33">
        <v>43221</v>
      </c>
      <c r="C6" s="33" t="s">
        <v>542</v>
      </c>
      <c r="D6" s="33">
        <v>43282</v>
      </c>
      <c r="E6" s="33">
        <v>43282</v>
      </c>
      <c r="F6" s="33">
        <v>43282</v>
      </c>
      <c r="G6" s="33">
        <v>43466</v>
      </c>
      <c r="H6" s="33">
        <v>43647</v>
      </c>
      <c r="I6" s="33" t="s">
        <v>553</v>
      </c>
      <c r="J6" s="33" t="s">
        <v>557</v>
      </c>
      <c r="K6" s="33">
        <v>43191</v>
      </c>
    </row>
    <row r="7" spans="1:11" ht="15">
      <c r="A7" s="27" t="s">
        <v>67</v>
      </c>
      <c r="B7" s="28" t="s">
        <v>774</v>
      </c>
      <c r="C7" s="28" t="s">
        <v>774</v>
      </c>
      <c r="D7" s="28" t="s">
        <v>774</v>
      </c>
      <c r="E7" s="28" t="s">
        <v>774</v>
      </c>
      <c r="F7" s="28" t="s">
        <v>774</v>
      </c>
      <c r="G7" s="28" t="s">
        <v>774</v>
      </c>
      <c r="H7" s="28" t="s">
        <v>774</v>
      </c>
      <c r="I7" s="28" t="s">
        <v>774</v>
      </c>
      <c r="J7" s="28" t="s">
        <v>774</v>
      </c>
      <c r="K7" s="28" t="s">
        <v>774</v>
      </c>
    </row>
    <row r="8" spans="1:11" ht="45">
      <c r="A8" s="32" t="s">
        <v>61</v>
      </c>
      <c r="B8" s="34" t="s">
        <v>204</v>
      </c>
      <c r="C8" s="34" t="s">
        <v>204</v>
      </c>
      <c r="D8" s="34" t="s">
        <v>139</v>
      </c>
      <c r="E8" s="34" t="s">
        <v>139</v>
      </c>
      <c r="F8" s="34" t="s">
        <v>139</v>
      </c>
      <c r="G8" s="34" t="s">
        <v>1274</v>
      </c>
      <c r="H8" s="34" t="s">
        <v>204</v>
      </c>
      <c r="I8" s="34" t="s">
        <v>154</v>
      </c>
      <c r="J8" s="34" t="s">
        <v>558</v>
      </c>
      <c r="K8" s="34" t="s">
        <v>558</v>
      </c>
    </row>
    <row r="9" spans="1:11" ht="15">
      <c r="A9" s="27" t="s">
        <v>1517</v>
      </c>
      <c r="B9" s="41">
        <v>120</v>
      </c>
      <c r="C9" s="41">
        <v>596</v>
      </c>
      <c r="D9" s="41">
        <v>2591</v>
      </c>
      <c r="E9" s="41">
        <v>10118</v>
      </c>
      <c r="F9" s="41">
        <v>4530</v>
      </c>
      <c r="G9" s="41">
        <v>19200</v>
      </c>
      <c r="H9" s="41">
        <v>100</v>
      </c>
      <c r="I9" s="41">
        <v>325</v>
      </c>
      <c r="J9" s="41">
        <v>843</v>
      </c>
      <c r="K9" s="41">
        <v>364</v>
      </c>
    </row>
    <row r="10" spans="1:11" ht="15">
      <c r="A10" s="32" t="s">
        <v>102</v>
      </c>
      <c r="B10" s="62" t="s">
        <v>1325</v>
      </c>
      <c r="C10" s="62" t="s">
        <v>1325</v>
      </c>
      <c r="D10" s="62" t="s">
        <v>1325</v>
      </c>
      <c r="E10" s="62" t="s">
        <v>1325</v>
      </c>
      <c r="F10" s="62" t="s">
        <v>1325</v>
      </c>
      <c r="G10" s="62" t="s">
        <v>1325</v>
      </c>
      <c r="H10" s="62" t="s">
        <v>1326</v>
      </c>
      <c r="I10" s="62" t="s">
        <v>1326</v>
      </c>
      <c r="J10" s="62" t="s">
        <v>1326</v>
      </c>
      <c r="K10" s="62" t="s">
        <v>1326</v>
      </c>
    </row>
    <row r="11" spans="1:11" ht="409.6">
      <c r="A11" s="27" t="s">
        <v>101</v>
      </c>
      <c r="B11" s="28" t="s">
        <v>540</v>
      </c>
      <c r="C11" s="31" t="s">
        <v>543</v>
      </c>
      <c r="D11" s="31" t="s">
        <v>545</v>
      </c>
      <c r="E11" s="28" t="s">
        <v>548</v>
      </c>
      <c r="F11" s="31" t="s">
        <v>548</v>
      </c>
      <c r="G11" s="31" t="s">
        <v>333</v>
      </c>
      <c r="H11" s="31" t="s">
        <v>551</v>
      </c>
      <c r="I11" s="31" t="s">
        <v>555</v>
      </c>
      <c r="J11" s="31" t="s">
        <v>560</v>
      </c>
      <c r="K11" s="31" t="s">
        <v>562</v>
      </c>
    </row>
    <row r="12" spans="1:11" ht="30">
      <c r="A12" s="32" t="s">
        <v>68</v>
      </c>
      <c r="B12" s="34" t="s">
        <v>174</v>
      </c>
      <c r="C12" s="34" t="s">
        <v>174</v>
      </c>
      <c r="D12" s="34" t="s">
        <v>82</v>
      </c>
      <c r="E12" s="34" t="s">
        <v>82</v>
      </c>
      <c r="F12" s="34" t="s">
        <v>82</v>
      </c>
      <c r="G12" s="34" t="s">
        <v>133</v>
      </c>
      <c r="H12" s="34" t="s">
        <v>174</v>
      </c>
      <c r="I12" s="34" t="s">
        <v>82</v>
      </c>
      <c r="J12" s="34" t="s">
        <v>174</v>
      </c>
      <c r="K12" s="34" t="s">
        <v>174</v>
      </c>
    </row>
    <row r="13" spans="1:11" ht="15">
      <c r="A13" s="27" t="s">
        <v>69</v>
      </c>
      <c r="B13" s="28" t="s">
        <v>64</v>
      </c>
      <c r="C13" s="28" t="s">
        <v>64</v>
      </c>
      <c r="D13" s="28" t="s">
        <v>3</v>
      </c>
      <c r="E13" s="28" t="s">
        <v>3</v>
      </c>
      <c r="F13" s="28" t="s">
        <v>3</v>
      </c>
      <c r="G13" s="28" t="s">
        <v>64</v>
      </c>
      <c r="H13" s="28" t="s">
        <v>64</v>
      </c>
      <c r="I13" s="28" t="s">
        <v>3</v>
      </c>
      <c r="J13" s="28" t="s">
        <v>3</v>
      </c>
      <c r="K13" s="28" t="s">
        <v>3</v>
      </c>
    </row>
    <row r="14" spans="1:11" ht="15">
      <c r="A14" s="32" t="s">
        <v>100</v>
      </c>
      <c r="B14" s="34" t="s">
        <v>64</v>
      </c>
      <c r="C14" s="34" t="s">
        <v>64</v>
      </c>
      <c r="D14" s="34" t="s">
        <v>64</v>
      </c>
      <c r="E14" s="34" t="s">
        <v>64</v>
      </c>
      <c r="F14" s="34" t="s">
        <v>64</v>
      </c>
      <c r="G14" s="34" t="s">
        <v>64</v>
      </c>
      <c r="H14" s="34" t="s">
        <v>64</v>
      </c>
      <c r="I14" s="34" t="s">
        <v>64</v>
      </c>
      <c r="J14" s="34" t="s">
        <v>64</v>
      </c>
      <c r="K14" s="34" t="s">
        <v>64</v>
      </c>
    </row>
    <row r="15" spans="1:11" ht="15">
      <c r="A15" s="27" t="s">
        <v>72</v>
      </c>
      <c r="B15" s="41" t="s">
        <v>73</v>
      </c>
      <c r="C15" s="41" t="s">
        <v>73</v>
      </c>
      <c r="D15" s="41" t="s">
        <v>73</v>
      </c>
      <c r="E15" s="41" t="s">
        <v>73</v>
      </c>
      <c r="F15" s="41" t="s">
        <v>73</v>
      </c>
      <c r="G15" s="41" t="s">
        <v>73</v>
      </c>
      <c r="H15" s="41" t="s">
        <v>73</v>
      </c>
      <c r="I15" s="41" t="s">
        <v>182</v>
      </c>
      <c r="J15" s="41" t="s">
        <v>73</v>
      </c>
      <c r="K15" s="41" t="s">
        <v>73</v>
      </c>
    </row>
    <row r="16" spans="1:11" ht="90">
      <c r="A16" s="32" t="s">
        <v>99</v>
      </c>
      <c r="B16" s="36" t="s">
        <v>64</v>
      </c>
      <c r="C16" s="36" t="s">
        <v>64</v>
      </c>
      <c r="D16" s="34" t="s">
        <v>544</v>
      </c>
      <c r="E16" s="36" t="s">
        <v>547</v>
      </c>
      <c r="F16" s="36" t="s">
        <v>550</v>
      </c>
      <c r="G16" s="36" t="s">
        <v>64</v>
      </c>
      <c r="H16" s="36" t="s">
        <v>64</v>
      </c>
      <c r="I16" s="36" t="s">
        <v>554</v>
      </c>
      <c r="J16" s="36" t="s">
        <v>559</v>
      </c>
      <c r="K16" s="36" t="s">
        <v>559</v>
      </c>
    </row>
    <row r="17" spans="1:11" ht="30">
      <c r="A17" s="27" t="s">
        <v>70</v>
      </c>
      <c r="B17" s="28" t="s">
        <v>64</v>
      </c>
      <c r="C17" s="28" t="s">
        <v>64</v>
      </c>
      <c r="D17" s="28" t="s">
        <v>64</v>
      </c>
      <c r="E17" s="28" t="s">
        <v>64</v>
      </c>
      <c r="F17" s="28" t="s">
        <v>64</v>
      </c>
      <c r="G17" s="28" t="s">
        <v>64</v>
      </c>
      <c r="H17" s="28" t="s">
        <v>64</v>
      </c>
      <c r="I17" s="28" t="s">
        <v>3</v>
      </c>
      <c r="J17" s="28" t="s">
        <v>64</v>
      </c>
      <c r="K17" s="28" t="s">
        <v>64</v>
      </c>
    </row>
    <row r="18" spans="1:11" ht="15">
      <c r="A18" s="32" t="s">
        <v>71</v>
      </c>
      <c r="B18" s="34" t="s">
        <v>64</v>
      </c>
      <c r="C18" s="34" t="s">
        <v>64</v>
      </c>
      <c r="D18" s="34" t="s">
        <v>64</v>
      </c>
      <c r="E18" s="34" t="s">
        <v>64</v>
      </c>
      <c r="F18" s="34" t="s">
        <v>64</v>
      </c>
      <c r="G18" s="34" t="s">
        <v>64</v>
      </c>
      <c r="H18" s="34" t="s">
        <v>64</v>
      </c>
      <c r="I18" s="34" t="s">
        <v>64</v>
      </c>
      <c r="J18" s="34" t="s">
        <v>64</v>
      </c>
      <c r="K18" s="34" t="s">
        <v>64</v>
      </c>
    </row>
    <row r="19" spans="1:11" ht="90">
      <c r="A19" s="27" t="s">
        <v>770</v>
      </c>
      <c r="B19" s="28" t="s">
        <v>798</v>
      </c>
      <c r="C19" s="28" t="s">
        <v>812</v>
      </c>
      <c r="D19" s="28" t="s">
        <v>1002</v>
      </c>
      <c r="E19" s="28" t="s">
        <v>1004</v>
      </c>
      <c r="F19" s="28" t="s">
        <v>920</v>
      </c>
      <c r="G19" s="28" t="s">
        <v>1361</v>
      </c>
      <c r="H19" s="28" t="s">
        <v>1000</v>
      </c>
      <c r="I19" s="28" t="s">
        <v>1007</v>
      </c>
      <c r="J19" s="28" t="s">
        <v>823</v>
      </c>
      <c r="K19" s="28" t="s">
        <v>824</v>
      </c>
    </row>
    <row r="20" spans="1:11" ht="30">
      <c r="A20" s="32" t="s">
        <v>771</v>
      </c>
      <c r="B20" s="63" t="s">
        <v>2</v>
      </c>
      <c r="C20" s="34" t="s">
        <v>2</v>
      </c>
      <c r="D20" s="34" t="s">
        <v>1005</v>
      </c>
      <c r="E20" s="34" t="s">
        <v>1005</v>
      </c>
      <c r="F20" s="34" t="s">
        <v>1005</v>
      </c>
      <c r="G20" s="34" t="s">
        <v>2</v>
      </c>
      <c r="H20" s="34" t="s">
        <v>2</v>
      </c>
      <c r="I20" s="34" t="s">
        <v>2</v>
      </c>
      <c r="J20" s="34" t="s">
        <v>2</v>
      </c>
      <c r="K20" s="34" t="s">
        <v>2</v>
      </c>
    </row>
    <row r="21" spans="1:11" ht="30">
      <c r="A21" s="27" t="s">
        <v>772</v>
      </c>
      <c r="B21" s="61" t="s">
        <v>2</v>
      </c>
      <c r="C21" s="61" t="s">
        <v>2</v>
      </c>
      <c r="D21" s="61" t="s">
        <v>2</v>
      </c>
      <c r="E21" s="61" t="s">
        <v>2</v>
      </c>
      <c r="F21" s="61" t="s">
        <v>2</v>
      </c>
      <c r="G21" s="61" t="s">
        <v>2</v>
      </c>
      <c r="H21" s="61" t="s">
        <v>2</v>
      </c>
      <c r="I21" s="61" t="s">
        <v>2</v>
      </c>
      <c r="J21" s="61" t="s">
        <v>2</v>
      </c>
      <c r="K21" s="61" t="s">
        <v>2</v>
      </c>
    </row>
    <row r="22" spans="1:11" ht="342">
      <c r="A22" s="32" t="s">
        <v>773</v>
      </c>
      <c r="B22" s="63" t="s">
        <v>1001</v>
      </c>
      <c r="C22" s="34" t="s">
        <v>1721</v>
      </c>
      <c r="D22" s="34" t="s">
        <v>1358</v>
      </c>
      <c r="E22" s="63" t="s">
        <v>1359</v>
      </c>
      <c r="F22" s="34" t="s">
        <v>1360</v>
      </c>
      <c r="G22" s="57" t="s">
        <v>1662</v>
      </c>
      <c r="H22" s="34" t="s">
        <v>1722</v>
      </c>
      <c r="I22" s="34" t="s">
        <v>1006</v>
      </c>
      <c r="J22" s="34" t="s">
        <v>1362</v>
      </c>
      <c r="K22" s="34" t="s">
        <v>1723</v>
      </c>
    </row>
    <row r="23" spans="1:11" ht="15">
      <c r="A23" s="27" t="s">
        <v>0</v>
      </c>
      <c r="B23" s="46">
        <v>43748</v>
      </c>
      <c r="C23" s="46">
        <v>43748</v>
      </c>
      <c r="D23" s="46">
        <v>43748</v>
      </c>
      <c r="E23" s="46">
        <v>43748</v>
      </c>
      <c r="F23" s="46">
        <v>43748</v>
      </c>
      <c r="G23" s="46">
        <v>43748</v>
      </c>
      <c r="H23" s="46">
        <v>43748</v>
      </c>
      <c r="I23" s="46">
        <v>43748</v>
      </c>
      <c r="J23" s="46">
        <v>43748</v>
      </c>
      <c r="K23" s="46">
        <v>43748</v>
      </c>
    </row>
    <row r="24" spans="1:11" ht="80" customHeight="1">
      <c r="A24" s="170" t="s">
        <v>1528</v>
      </c>
      <c r="B24" s="171"/>
      <c r="C24" s="171"/>
      <c r="D24" s="171"/>
      <c r="E24" s="171"/>
      <c r="F24" s="172"/>
      <c r="G24" s="172"/>
      <c r="H24" s="172"/>
      <c r="I24" s="172"/>
      <c r="J24" s="172"/>
      <c r="K24" s="172"/>
    </row>
    <row r="25" spans="1:11" ht="298" customHeight="1">
      <c r="A25" s="170" t="s">
        <v>1594</v>
      </c>
      <c r="B25" s="170"/>
      <c r="C25" s="170"/>
      <c r="D25" s="170"/>
      <c r="E25" s="170"/>
      <c r="F25" s="170"/>
      <c r="G25" s="170"/>
      <c r="H25" s="170"/>
      <c r="I25" s="170"/>
      <c r="J25" s="170"/>
      <c r="K25" s="170"/>
    </row>
  </sheetData>
  <mergeCells count="5">
    <mergeCell ref="A24:K24"/>
    <mergeCell ref="A25:K25"/>
    <mergeCell ref="A1:K1"/>
    <mergeCell ref="A3:A4"/>
    <mergeCell ref="B3:K3"/>
  </mergeCells>
  <hyperlinks>
    <hyperlink ref="A2" location="Summary!A1" display="Back to summary" xr:uid="{00000000-0004-0000-1700-000000000000}"/>
  </hyperlinks>
  <pageMargins left="0.7" right="0.7" top="0.75" bottom="0.75" header="0.3" footer="0.3"/>
  <pageSetup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F25"/>
  <sheetViews>
    <sheetView showGridLines="0" zoomScaleNormal="100" workbookViewId="0">
      <pane xSplit="1" ySplit="4" topLeftCell="B5" activePane="bottomRight" state="frozen"/>
      <selection activeCell="E29" sqref="E29"/>
      <selection pane="topRight" activeCell="E29" sqref="E29"/>
      <selection pane="bottomLeft" activeCell="E29" sqref="E29"/>
      <selection pane="bottomRight" activeCell="A3" sqref="A3:A4"/>
    </sheetView>
  </sheetViews>
  <sheetFormatPr baseColWidth="10" defaultColWidth="8.83203125" defaultRowHeight="14"/>
  <cols>
    <col min="1" max="1" width="33.5" bestFit="1" customWidth="1"/>
    <col min="2" max="2" width="90.6640625" customWidth="1"/>
    <col min="3" max="3" width="58" customWidth="1"/>
    <col min="4" max="4" width="113.1640625" customWidth="1"/>
    <col min="5" max="5" width="101.1640625" customWidth="1"/>
    <col min="6" max="6" width="113.33203125" customWidth="1"/>
  </cols>
  <sheetData>
    <row r="1" spans="1:6" ht="26">
      <c r="A1" s="174" t="s">
        <v>878</v>
      </c>
      <c r="B1" s="174"/>
      <c r="C1" s="174"/>
      <c r="D1" s="69"/>
      <c r="E1" s="69"/>
      <c r="F1" s="69"/>
    </row>
    <row r="2" spans="1:6" ht="15">
      <c r="A2" s="43" t="s">
        <v>59</v>
      </c>
      <c r="B2" s="25"/>
      <c r="C2" s="25"/>
      <c r="D2" s="25"/>
      <c r="E2" s="25"/>
      <c r="F2" s="25"/>
    </row>
    <row r="3" spans="1:6" ht="17">
      <c r="A3" s="173" t="s">
        <v>58</v>
      </c>
      <c r="B3" s="175" t="s">
        <v>769</v>
      </c>
      <c r="C3" s="176"/>
      <c r="D3" s="176"/>
      <c r="E3" s="176"/>
      <c r="F3" s="177"/>
    </row>
    <row r="4" spans="1:6" ht="18">
      <c r="A4" s="173"/>
      <c r="B4" s="22" t="s">
        <v>563</v>
      </c>
      <c r="C4" s="22" t="s">
        <v>565</v>
      </c>
      <c r="D4" s="22" t="s">
        <v>1477</v>
      </c>
      <c r="E4" s="22" t="s">
        <v>1481</v>
      </c>
      <c r="F4" s="22" t="s">
        <v>1486</v>
      </c>
    </row>
    <row r="5" spans="1:6" ht="15">
      <c r="A5" s="27" t="s">
        <v>80</v>
      </c>
      <c r="B5" s="28" t="s">
        <v>81</v>
      </c>
      <c r="C5" s="28" t="s">
        <v>81</v>
      </c>
      <c r="D5" s="28" t="s">
        <v>81</v>
      </c>
      <c r="E5" s="28" t="s">
        <v>81</v>
      </c>
      <c r="F5" s="28" t="s">
        <v>81</v>
      </c>
    </row>
    <row r="6" spans="1:6" ht="15">
      <c r="A6" s="32" t="s">
        <v>65</v>
      </c>
      <c r="B6" s="33">
        <v>43374</v>
      </c>
      <c r="C6" s="33" t="s">
        <v>566</v>
      </c>
      <c r="D6" s="33">
        <v>43739</v>
      </c>
      <c r="E6" s="33">
        <v>43739</v>
      </c>
      <c r="F6" s="33">
        <v>43739</v>
      </c>
    </row>
    <row r="7" spans="1:6" ht="15">
      <c r="A7" s="27" t="s">
        <v>67</v>
      </c>
      <c r="B7" s="28" t="s">
        <v>774</v>
      </c>
      <c r="C7" s="28" t="s">
        <v>774</v>
      </c>
      <c r="D7" s="28" t="s">
        <v>774</v>
      </c>
      <c r="E7" s="28" t="s">
        <v>774</v>
      </c>
      <c r="F7" s="28" t="s">
        <v>774</v>
      </c>
    </row>
    <row r="8" spans="1:6" ht="45">
      <c r="A8" s="32" t="s">
        <v>61</v>
      </c>
      <c r="B8" s="34" t="s">
        <v>130</v>
      </c>
      <c r="C8" s="34" t="s">
        <v>130</v>
      </c>
      <c r="D8" s="34" t="s">
        <v>131</v>
      </c>
      <c r="E8" s="34" t="s">
        <v>194</v>
      </c>
      <c r="F8" s="34" t="s">
        <v>296</v>
      </c>
    </row>
    <row r="9" spans="1:6" ht="15">
      <c r="A9" s="27" t="s">
        <v>1517</v>
      </c>
      <c r="B9" s="41">
        <v>16856</v>
      </c>
      <c r="C9" s="41">
        <v>3500</v>
      </c>
      <c r="D9" s="41">
        <v>469</v>
      </c>
      <c r="E9" s="41">
        <v>8268</v>
      </c>
      <c r="F9" s="41">
        <v>969</v>
      </c>
    </row>
    <row r="10" spans="1:6" ht="15">
      <c r="A10" s="32" t="s">
        <v>102</v>
      </c>
      <c r="B10" s="62" t="s">
        <v>776</v>
      </c>
      <c r="C10" s="62" t="s">
        <v>63</v>
      </c>
      <c r="D10" s="62" t="s">
        <v>776</v>
      </c>
      <c r="E10" s="62" t="s">
        <v>63</v>
      </c>
      <c r="F10" s="62" t="s">
        <v>1325</v>
      </c>
    </row>
    <row r="11" spans="1:6" ht="408" customHeight="1">
      <c r="A11" s="27" t="s">
        <v>101</v>
      </c>
      <c r="B11" s="28" t="s">
        <v>564</v>
      </c>
      <c r="C11" s="31" t="s">
        <v>568</v>
      </c>
      <c r="D11" s="37" t="s">
        <v>1478</v>
      </c>
      <c r="E11" s="37" t="s">
        <v>1523</v>
      </c>
      <c r="F11" s="31" t="s">
        <v>1488</v>
      </c>
    </row>
    <row r="12" spans="1:6" ht="15">
      <c r="A12" s="32" t="s">
        <v>68</v>
      </c>
      <c r="B12" s="34" t="s">
        <v>133</v>
      </c>
      <c r="C12" s="34" t="s">
        <v>133</v>
      </c>
      <c r="D12" s="34" t="s">
        <v>82</v>
      </c>
      <c r="E12" s="34" t="s">
        <v>82</v>
      </c>
      <c r="F12" s="34" t="s">
        <v>177</v>
      </c>
    </row>
    <row r="13" spans="1:6" ht="15">
      <c r="A13" s="27" t="s">
        <v>69</v>
      </c>
      <c r="B13" s="28" t="s">
        <v>3</v>
      </c>
      <c r="C13" s="28" t="s">
        <v>3</v>
      </c>
      <c r="D13" s="28" t="s">
        <v>3</v>
      </c>
      <c r="E13" s="28" t="s">
        <v>3</v>
      </c>
      <c r="F13" s="28" t="s">
        <v>3</v>
      </c>
    </row>
    <row r="14" spans="1:6" ht="15">
      <c r="A14" s="32" t="s">
        <v>100</v>
      </c>
      <c r="B14" s="34" t="s">
        <v>64</v>
      </c>
      <c r="C14" s="34" t="s">
        <v>3</v>
      </c>
      <c r="D14" s="34" t="s">
        <v>64</v>
      </c>
      <c r="E14" s="34" t="s">
        <v>64</v>
      </c>
      <c r="F14" s="34" t="s">
        <v>64</v>
      </c>
    </row>
    <row r="15" spans="1:6" ht="15">
      <c r="A15" s="27" t="s">
        <v>72</v>
      </c>
      <c r="B15" s="41" t="s">
        <v>182</v>
      </c>
      <c r="C15" s="41" t="s">
        <v>182</v>
      </c>
      <c r="D15" s="41" t="s">
        <v>73</v>
      </c>
      <c r="E15" s="41" t="s">
        <v>182</v>
      </c>
      <c r="F15" s="41" t="s">
        <v>1487</v>
      </c>
    </row>
    <row r="16" spans="1:6" ht="30">
      <c r="A16" s="32" t="s">
        <v>99</v>
      </c>
      <c r="B16" s="36" t="s">
        <v>64</v>
      </c>
      <c r="C16" s="36" t="s">
        <v>567</v>
      </c>
      <c r="D16" s="36" t="s">
        <v>64</v>
      </c>
      <c r="E16" s="36" t="s">
        <v>1482</v>
      </c>
      <c r="F16" s="36" t="s">
        <v>64</v>
      </c>
    </row>
    <row r="17" spans="1:6" ht="30">
      <c r="A17" s="27" t="s">
        <v>70</v>
      </c>
      <c r="B17" s="28" t="s">
        <v>3</v>
      </c>
      <c r="C17" s="28" t="s">
        <v>3</v>
      </c>
      <c r="D17" s="28" t="s">
        <v>3</v>
      </c>
      <c r="E17" s="28" t="s">
        <v>3</v>
      </c>
      <c r="F17" s="28" t="s">
        <v>3</v>
      </c>
    </row>
    <row r="18" spans="1:6" ht="15">
      <c r="A18" s="32" t="s">
        <v>71</v>
      </c>
      <c r="B18" s="34" t="s">
        <v>64</v>
      </c>
      <c r="C18" s="34" t="s">
        <v>64</v>
      </c>
      <c r="D18" s="34" t="s">
        <v>64</v>
      </c>
      <c r="E18" s="34" t="s">
        <v>64</v>
      </c>
      <c r="F18" s="34" t="s">
        <v>64</v>
      </c>
    </row>
    <row r="19" spans="1:6" ht="75">
      <c r="A19" s="27" t="s">
        <v>770</v>
      </c>
      <c r="B19" s="28" t="s">
        <v>1009</v>
      </c>
      <c r="C19" s="28" t="s">
        <v>1008</v>
      </c>
      <c r="D19" s="28" t="s">
        <v>285</v>
      </c>
      <c r="E19" s="28" t="s">
        <v>1483</v>
      </c>
      <c r="F19" s="28" t="s">
        <v>285</v>
      </c>
    </row>
    <row r="20" spans="1:6" ht="30">
      <c r="A20" s="32" t="s">
        <v>771</v>
      </c>
      <c r="B20" s="63" t="s">
        <v>806</v>
      </c>
      <c r="C20" s="34" t="s">
        <v>933</v>
      </c>
      <c r="D20" s="34" t="s">
        <v>1479</v>
      </c>
      <c r="E20" s="34" t="s">
        <v>1484</v>
      </c>
      <c r="F20" s="34" t="s">
        <v>2</v>
      </c>
    </row>
    <row r="21" spans="1:6" ht="30">
      <c r="A21" s="27" t="s">
        <v>772</v>
      </c>
      <c r="B21" s="61" t="s">
        <v>931</v>
      </c>
      <c r="C21" s="61" t="s">
        <v>932</v>
      </c>
      <c r="D21" s="61" t="s">
        <v>932</v>
      </c>
      <c r="E21" s="61" t="s">
        <v>931</v>
      </c>
      <c r="F21" s="61" t="s">
        <v>932</v>
      </c>
    </row>
    <row r="22" spans="1:6" ht="180">
      <c r="A22" s="32" t="s">
        <v>773</v>
      </c>
      <c r="B22" s="63" t="s">
        <v>1663</v>
      </c>
      <c r="C22" s="34" t="s">
        <v>1664</v>
      </c>
      <c r="D22" s="34" t="s">
        <v>1480</v>
      </c>
      <c r="E22" s="34" t="s">
        <v>1485</v>
      </c>
      <c r="F22" s="34" t="s">
        <v>1724</v>
      </c>
    </row>
    <row r="23" spans="1:6" ht="15">
      <c r="A23" s="27" t="s">
        <v>0</v>
      </c>
      <c r="B23" s="46">
        <v>43748</v>
      </c>
      <c r="C23" s="46">
        <v>43748</v>
      </c>
      <c r="D23" s="46">
        <v>43907</v>
      </c>
      <c r="E23" s="46">
        <v>43907</v>
      </c>
      <c r="F23" s="46">
        <v>43907</v>
      </c>
    </row>
    <row r="24" spans="1:6" ht="105" customHeight="1">
      <c r="A24" s="170" t="s">
        <v>1596</v>
      </c>
      <c r="B24" s="171"/>
      <c r="C24" s="171"/>
      <c r="D24" s="171"/>
      <c r="E24" s="171"/>
      <c r="F24" s="170"/>
    </row>
    <row r="25" spans="1:6" ht="150" customHeight="1">
      <c r="A25" s="170" t="s">
        <v>1595</v>
      </c>
      <c r="B25" s="170"/>
      <c r="C25" s="170"/>
      <c r="D25" s="170"/>
      <c r="E25" s="170"/>
      <c r="F25" s="170"/>
    </row>
  </sheetData>
  <mergeCells count="5">
    <mergeCell ref="A1:C1"/>
    <mergeCell ref="A3:A4"/>
    <mergeCell ref="A25:F25"/>
    <mergeCell ref="A24:F24"/>
    <mergeCell ref="B3:F3"/>
  </mergeCells>
  <hyperlinks>
    <hyperlink ref="A2" location="Summary!A1" display="Back to summary" xr:uid="{00000000-0004-0000-1800-000000000000}"/>
  </hyperlinks>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F34"/>
  <sheetViews>
    <sheetView showGridLines="0" zoomScaleNormal="100" workbookViewId="0">
      <pane xSplit="1" ySplit="4" topLeftCell="B5" activePane="bottomRight" state="frozen"/>
      <selection activeCell="E29" sqref="E29"/>
      <selection pane="topRight" activeCell="E29" sqref="E29"/>
      <selection pane="bottomLeft" activeCell="E29" sqref="E29"/>
      <selection pane="bottomRight" activeCell="A3" sqref="A3:A4"/>
    </sheetView>
  </sheetViews>
  <sheetFormatPr baseColWidth="10" defaultColWidth="8.83203125" defaultRowHeight="14"/>
  <cols>
    <col min="1" max="1" width="33.5" bestFit="1" customWidth="1"/>
    <col min="2" max="2" width="41.83203125" customWidth="1"/>
    <col min="3" max="3" width="58.5" customWidth="1"/>
    <col min="4" max="4" width="51.5" customWidth="1"/>
    <col min="5" max="5" width="90.5" customWidth="1"/>
    <col min="6" max="6" width="81.83203125" customWidth="1"/>
  </cols>
  <sheetData>
    <row r="1" spans="1:6" ht="26">
      <c r="A1" s="174" t="s">
        <v>879</v>
      </c>
      <c r="B1" s="174"/>
      <c r="C1" s="174"/>
      <c r="D1" s="174"/>
      <c r="E1" s="174"/>
      <c r="F1" s="174"/>
    </row>
    <row r="2" spans="1:6" ht="15">
      <c r="A2" s="43" t="s">
        <v>59</v>
      </c>
      <c r="B2" s="25"/>
      <c r="C2" s="25"/>
      <c r="D2" s="25"/>
      <c r="E2" s="25"/>
      <c r="F2" s="25"/>
    </row>
    <row r="3" spans="1:6" ht="17">
      <c r="A3" s="173" t="s">
        <v>58</v>
      </c>
      <c r="B3" s="169" t="s">
        <v>769</v>
      </c>
      <c r="C3" s="169"/>
      <c r="D3" s="169"/>
      <c r="E3" s="169"/>
      <c r="F3" s="169"/>
    </row>
    <row r="4" spans="1:6" ht="18">
      <c r="A4" s="173"/>
      <c r="B4" s="22" t="s">
        <v>569</v>
      </c>
      <c r="C4" s="22" t="s">
        <v>572</v>
      </c>
      <c r="D4" s="22" t="s">
        <v>575</v>
      </c>
      <c r="E4" s="22" t="s">
        <v>578</v>
      </c>
      <c r="F4" s="22" t="s">
        <v>582</v>
      </c>
    </row>
    <row r="5" spans="1:6" ht="15">
      <c r="A5" s="27" t="s">
        <v>80</v>
      </c>
      <c r="B5" s="28" t="s">
        <v>81</v>
      </c>
      <c r="C5" s="28" t="s">
        <v>81</v>
      </c>
      <c r="D5" s="28" t="s">
        <v>81</v>
      </c>
      <c r="E5" s="28" t="s">
        <v>81</v>
      </c>
      <c r="F5" s="28" t="s">
        <v>81</v>
      </c>
    </row>
    <row r="6" spans="1:6" ht="15">
      <c r="A6" s="32" t="s">
        <v>65</v>
      </c>
      <c r="B6" s="33" t="s">
        <v>570</v>
      </c>
      <c r="C6" s="33" t="s">
        <v>573</v>
      </c>
      <c r="D6" s="33" t="s">
        <v>576</v>
      </c>
      <c r="E6" s="33" t="s">
        <v>577</v>
      </c>
      <c r="F6" s="33" t="s">
        <v>329</v>
      </c>
    </row>
    <row r="7" spans="1:6" ht="15">
      <c r="A7" s="27" t="s">
        <v>67</v>
      </c>
      <c r="B7" s="28" t="s">
        <v>774</v>
      </c>
      <c r="C7" s="28" t="s">
        <v>774</v>
      </c>
      <c r="D7" s="28" t="s">
        <v>774</v>
      </c>
      <c r="E7" s="28" t="s">
        <v>774</v>
      </c>
      <c r="F7" s="28" t="s">
        <v>774</v>
      </c>
    </row>
    <row r="8" spans="1:6" ht="30">
      <c r="A8" s="32" t="s">
        <v>61</v>
      </c>
      <c r="B8" s="34" t="s">
        <v>187</v>
      </c>
      <c r="C8" s="34" t="s">
        <v>204</v>
      </c>
      <c r="D8" s="34" t="s">
        <v>186</v>
      </c>
      <c r="E8" s="34" t="s">
        <v>579</v>
      </c>
      <c r="F8" s="34" t="s">
        <v>194</v>
      </c>
    </row>
    <row r="9" spans="1:6" ht="15">
      <c r="A9" s="27" t="s">
        <v>1517</v>
      </c>
      <c r="B9" s="41">
        <v>36777</v>
      </c>
      <c r="C9" s="41">
        <v>1547</v>
      </c>
      <c r="D9" s="41">
        <v>736</v>
      </c>
      <c r="E9" s="41">
        <v>26250</v>
      </c>
      <c r="F9" s="41">
        <v>20432</v>
      </c>
    </row>
    <row r="10" spans="1:6" ht="15">
      <c r="A10" s="32" t="s">
        <v>102</v>
      </c>
      <c r="B10" s="62" t="s">
        <v>1326</v>
      </c>
      <c r="C10" s="62" t="s">
        <v>1325</v>
      </c>
      <c r="D10" s="62" t="s">
        <v>1325</v>
      </c>
      <c r="E10" s="62" t="s">
        <v>776</v>
      </c>
      <c r="F10" s="62" t="s">
        <v>776</v>
      </c>
    </row>
    <row r="11" spans="1:6" ht="278.5" customHeight="1">
      <c r="A11" s="27" t="s">
        <v>101</v>
      </c>
      <c r="B11" s="28" t="s">
        <v>571</v>
      </c>
      <c r="C11" s="31" t="s">
        <v>574</v>
      </c>
      <c r="D11" s="31" t="s">
        <v>574</v>
      </c>
      <c r="E11" s="28" t="s">
        <v>581</v>
      </c>
      <c r="F11" s="31" t="s">
        <v>584</v>
      </c>
    </row>
    <row r="12" spans="1:6" ht="30">
      <c r="A12" s="32" t="s">
        <v>68</v>
      </c>
      <c r="B12" s="34" t="s">
        <v>133</v>
      </c>
      <c r="C12" s="34" t="s">
        <v>174</v>
      </c>
      <c r="D12" s="34" t="s">
        <v>177</v>
      </c>
      <c r="E12" s="34" t="s">
        <v>133</v>
      </c>
      <c r="F12" s="34" t="s">
        <v>82</v>
      </c>
    </row>
    <row r="13" spans="1:6" ht="15">
      <c r="A13" s="27" t="s">
        <v>69</v>
      </c>
      <c r="B13" s="28" t="s">
        <v>3</v>
      </c>
      <c r="C13" s="28" t="s">
        <v>3</v>
      </c>
      <c r="D13" s="28" t="s">
        <v>3</v>
      </c>
      <c r="E13" s="28" t="s">
        <v>3</v>
      </c>
      <c r="F13" s="28" t="s">
        <v>3</v>
      </c>
    </row>
    <row r="14" spans="1:6" ht="15">
      <c r="A14" s="32" t="s">
        <v>100</v>
      </c>
      <c r="B14" s="34" t="s">
        <v>64</v>
      </c>
      <c r="C14" s="34" t="s">
        <v>64</v>
      </c>
      <c r="D14" s="34" t="s">
        <v>64</v>
      </c>
      <c r="E14" s="34" t="s">
        <v>64</v>
      </c>
      <c r="F14" s="34" t="s">
        <v>64</v>
      </c>
    </row>
    <row r="15" spans="1:6" ht="15">
      <c r="A15" s="27" t="s">
        <v>72</v>
      </c>
      <c r="B15" s="41" t="s">
        <v>73</v>
      </c>
      <c r="C15" s="41" t="s">
        <v>73</v>
      </c>
      <c r="D15" s="41" t="s">
        <v>182</v>
      </c>
      <c r="E15" s="41" t="s">
        <v>182</v>
      </c>
      <c r="F15" s="41" t="s">
        <v>182</v>
      </c>
    </row>
    <row r="16" spans="1:6" ht="30">
      <c r="A16" s="32" t="s">
        <v>99</v>
      </c>
      <c r="B16" s="36" t="s">
        <v>64</v>
      </c>
      <c r="C16" s="36" t="s">
        <v>64</v>
      </c>
      <c r="D16" s="34" t="s">
        <v>64</v>
      </c>
      <c r="E16" s="36" t="s">
        <v>580</v>
      </c>
      <c r="F16" s="36" t="s">
        <v>583</v>
      </c>
    </row>
    <row r="17" spans="1:6" ht="30">
      <c r="A17" s="27" t="s">
        <v>70</v>
      </c>
      <c r="B17" s="28" t="s">
        <v>64</v>
      </c>
      <c r="C17" s="28" t="s">
        <v>64</v>
      </c>
      <c r="D17" s="28" t="s">
        <v>64</v>
      </c>
      <c r="E17" s="28" t="s">
        <v>64</v>
      </c>
      <c r="F17" s="28" t="s">
        <v>64</v>
      </c>
    </row>
    <row r="18" spans="1:6" ht="15">
      <c r="A18" s="32" t="s">
        <v>71</v>
      </c>
      <c r="B18" s="34" t="s">
        <v>64</v>
      </c>
      <c r="C18" s="34" t="s">
        <v>64</v>
      </c>
      <c r="D18" s="34" t="s">
        <v>64</v>
      </c>
      <c r="E18" s="34" t="s">
        <v>64</v>
      </c>
      <c r="F18" s="34" t="s">
        <v>64</v>
      </c>
    </row>
    <row r="19" spans="1:6" ht="120">
      <c r="A19" s="27" t="s">
        <v>770</v>
      </c>
      <c r="B19" s="28" t="s">
        <v>815</v>
      </c>
      <c r="C19" s="28" t="s">
        <v>1018</v>
      </c>
      <c r="D19" s="28" t="s">
        <v>1019</v>
      </c>
      <c r="E19" s="28" t="s">
        <v>1018</v>
      </c>
      <c r="F19" s="28" t="s">
        <v>1020</v>
      </c>
    </row>
    <row r="20" spans="1:6" ht="45">
      <c r="A20" s="32" t="s">
        <v>771</v>
      </c>
      <c r="B20" s="63" t="s">
        <v>1013</v>
      </c>
      <c r="C20" s="34" t="s">
        <v>1014</v>
      </c>
      <c r="D20" s="34" t="s">
        <v>1015</v>
      </c>
      <c r="E20" s="63" t="s">
        <v>1017</v>
      </c>
      <c r="F20" s="34" t="s">
        <v>1012</v>
      </c>
    </row>
    <row r="21" spans="1:6" ht="30">
      <c r="A21" s="27" t="s">
        <v>772</v>
      </c>
      <c r="B21" s="61" t="s">
        <v>2</v>
      </c>
      <c r="C21" s="61" t="s">
        <v>2</v>
      </c>
      <c r="D21" s="61" t="s">
        <v>2</v>
      </c>
      <c r="E21" s="61" t="s">
        <v>2</v>
      </c>
      <c r="F21" s="61" t="s">
        <v>2</v>
      </c>
    </row>
    <row r="22" spans="1:6" ht="409.6">
      <c r="A22" s="32" t="s">
        <v>773</v>
      </c>
      <c r="B22" s="63" t="s">
        <v>1665</v>
      </c>
      <c r="C22" s="48" t="s">
        <v>1021</v>
      </c>
      <c r="D22" s="34" t="s">
        <v>1666</v>
      </c>
      <c r="E22" s="86" t="s">
        <v>1667</v>
      </c>
      <c r="F22" s="34" t="s">
        <v>1668</v>
      </c>
    </row>
    <row r="23" spans="1:6" ht="15">
      <c r="A23" s="27" t="s">
        <v>0</v>
      </c>
      <c r="B23" s="46">
        <v>43748</v>
      </c>
      <c r="C23" s="46">
        <v>43748</v>
      </c>
      <c r="D23" s="46">
        <v>43748</v>
      </c>
      <c r="E23" s="46">
        <v>43748</v>
      </c>
      <c r="F23" s="46">
        <v>43748</v>
      </c>
    </row>
    <row r="24" spans="1:6" ht="69" customHeight="1">
      <c r="A24" s="170" t="s">
        <v>1598</v>
      </c>
      <c r="B24" s="171"/>
      <c r="C24" s="171"/>
      <c r="D24" s="171"/>
      <c r="E24" s="171"/>
      <c r="F24" s="172"/>
    </row>
    <row r="25" spans="1:6" ht="160.5" customHeight="1">
      <c r="A25" s="170" t="s">
        <v>1597</v>
      </c>
      <c r="B25" s="170"/>
      <c r="C25" s="170"/>
      <c r="D25" s="170"/>
      <c r="E25" s="170"/>
      <c r="F25" s="170"/>
    </row>
    <row r="34" spans="2:2">
      <c r="B34" s="129"/>
    </row>
  </sheetData>
  <mergeCells count="5">
    <mergeCell ref="A24:F24"/>
    <mergeCell ref="A25:F25"/>
    <mergeCell ref="A1:F1"/>
    <mergeCell ref="A3:A4"/>
    <mergeCell ref="B3:F3"/>
  </mergeCells>
  <hyperlinks>
    <hyperlink ref="A2" location="Summary!A1" display="Back to summary" xr:uid="{00000000-0004-0000-1900-000000000000}"/>
  </hyperlink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F25"/>
  <sheetViews>
    <sheetView showGridLines="0" zoomScaleNormal="100" workbookViewId="0">
      <pane xSplit="1" ySplit="4" topLeftCell="B5" activePane="bottomRight" state="frozen"/>
      <selection activeCell="E29" sqref="E29"/>
      <selection pane="topRight" activeCell="E29" sqref="E29"/>
      <selection pane="bottomLeft" activeCell="E29" sqref="E29"/>
      <selection pane="bottomRight" activeCell="B4" sqref="B4"/>
    </sheetView>
  </sheetViews>
  <sheetFormatPr baseColWidth="10" defaultColWidth="8.83203125" defaultRowHeight="14"/>
  <cols>
    <col min="1" max="1" width="33.5" bestFit="1" customWidth="1"/>
    <col min="2" max="2" width="25.83203125" customWidth="1"/>
    <col min="3" max="3" width="32.33203125" customWidth="1"/>
    <col min="4" max="4" width="29.33203125" customWidth="1"/>
    <col min="5" max="5" width="30.83203125" customWidth="1"/>
    <col min="6" max="6" width="36.1640625" customWidth="1"/>
  </cols>
  <sheetData>
    <row r="1" spans="1:6" ht="26">
      <c r="A1" s="174" t="s">
        <v>880</v>
      </c>
      <c r="B1" s="174"/>
      <c r="C1" s="174"/>
      <c r="D1" s="174"/>
      <c r="E1" s="174"/>
      <c r="F1" s="174"/>
    </row>
    <row r="2" spans="1:6" ht="15">
      <c r="A2" s="43" t="s">
        <v>59</v>
      </c>
      <c r="B2" s="25"/>
      <c r="C2" s="25"/>
      <c r="D2" s="25"/>
      <c r="E2" s="25"/>
      <c r="F2" s="25"/>
    </row>
    <row r="3" spans="1:6" ht="17">
      <c r="A3" s="173" t="s">
        <v>58</v>
      </c>
      <c r="B3" s="169" t="s">
        <v>769</v>
      </c>
      <c r="C3" s="169"/>
      <c r="D3" s="169"/>
      <c r="E3" s="169"/>
      <c r="F3" s="169"/>
    </row>
    <row r="4" spans="1:6" ht="54">
      <c r="A4" s="173"/>
      <c r="B4" s="22" t="s">
        <v>585</v>
      </c>
      <c r="C4" s="22" t="s">
        <v>588</v>
      </c>
      <c r="D4" s="22" t="s">
        <v>591</v>
      </c>
      <c r="E4" s="22" t="s">
        <v>594</v>
      </c>
      <c r="F4" s="22" t="s">
        <v>597</v>
      </c>
    </row>
    <row r="5" spans="1:6" ht="15">
      <c r="A5" s="27" t="s">
        <v>80</v>
      </c>
      <c r="B5" s="28" t="s">
        <v>81</v>
      </c>
      <c r="C5" s="28" t="s">
        <v>81</v>
      </c>
      <c r="D5" s="28" t="s">
        <v>81</v>
      </c>
      <c r="E5" s="28" t="s">
        <v>81</v>
      </c>
      <c r="F5" s="28" t="s">
        <v>81</v>
      </c>
    </row>
    <row r="6" spans="1:6" ht="15">
      <c r="A6" s="32" t="s">
        <v>65</v>
      </c>
      <c r="B6" s="33">
        <v>42917</v>
      </c>
      <c r="C6" s="33">
        <v>42917</v>
      </c>
      <c r="D6" s="33">
        <v>43282</v>
      </c>
      <c r="E6" s="33">
        <v>43374</v>
      </c>
      <c r="F6" s="33">
        <v>42186</v>
      </c>
    </row>
    <row r="7" spans="1:6" ht="15">
      <c r="A7" s="27" t="s">
        <v>67</v>
      </c>
      <c r="B7" s="28" t="s">
        <v>774</v>
      </c>
      <c r="C7" s="28" t="s">
        <v>774</v>
      </c>
      <c r="D7" s="28" t="s">
        <v>774</v>
      </c>
      <c r="E7" s="28" t="s">
        <v>774</v>
      </c>
      <c r="F7" s="28" t="s">
        <v>774</v>
      </c>
    </row>
    <row r="8" spans="1:6" ht="45">
      <c r="A8" s="32" t="s">
        <v>61</v>
      </c>
      <c r="B8" s="34" t="s">
        <v>130</v>
      </c>
      <c r="C8" s="34" t="s">
        <v>179</v>
      </c>
      <c r="D8" s="34" t="s">
        <v>131</v>
      </c>
      <c r="E8" s="34" t="s">
        <v>179</v>
      </c>
      <c r="F8" s="34" t="s">
        <v>598</v>
      </c>
    </row>
    <row r="9" spans="1:6" ht="15">
      <c r="A9" s="27" t="s">
        <v>1517</v>
      </c>
      <c r="B9" s="41">
        <v>21000</v>
      </c>
      <c r="C9" s="41">
        <v>5500</v>
      </c>
      <c r="D9" s="41">
        <v>3150</v>
      </c>
      <c r="E9" s="41">
        <v>900</v>
      </c>
      <c r="F9" s="41">
        <v>2400</v>
      </c>
    </row>
    <row r="10" spans="1:6" ht="15">
      <c r="A10" s="32" t="s">
        <v>102</v>
      </c>
      <c r="B10" s="60" t="s">
        <v>1326</v>
      </c>
      <c r="C10" s="62" t="s">
        <v>63</v>
      </c>
      <c r="D10" s="60" t="s">
        <v>1326</v>
      </c>
      <c r="E10" s="62" t="s">
        <v>1326</v>
      </c>
      <c r="F10" s="62" t="s">
        <v>1527</v>
      </c>
    </row>
    <row r="11" spans="1:6" ht="165">
      <c r="A11" s="27" t="s">
        <v>101</v>
      </c>
      <c r="B11" s="28" t="s">
        <v>587</v>
      </c>
      <c r="C11" s="31" t="s">
        <v>590</v>
      </c>
      <c r="D11" s="31" t="s">
        <v>593</v>
      </c>
      <c r="E11" s="28" t="s">
        <v>596</v>
      </c>
      <c r="F11" s="31" t="s">
        <v>600</v>
      </c>
    </row>
    <row r="12" spans="1:6" ht="15">
      <c r="A12" s="32" t="s">
        <v>68</v>
      </c>
      <c r="B12" s="34" t="s">
        <v>133</v>
      </c>
      <c r="C12" s="34" t="s">
        <v>133</v>
      </c>
      <c r="D12" s="34" t="s">
        <v>82</v>
      </c>
      <c r="E12" s="34" t="s">
        <v>133</v>
      </c>
      <c r="F12" s="34" t="s">
        <v>133</v>
      </c>
    </row>
    <row r="13" spans="1:6" ht="15">
      <c r="A13" s="27" t="s">
        <v>69</v>
      </c>
      <c r="B13" s="28" t="s">
        <v>64</v>
      </c>
      <c r="C13" s="28" t="s">
        <v>3</v>
      </c>
      <c r="D13" s="28" t="s">
        <v>64</v>
      </c>
      <c r="E13" s="28" t="s">
        <v>64</v>
      </c>
      <c r="F13" s="28" t="s">
        <v>3</v>
      </c>
    </row>
    <row r="14" spans="1:6" ht="15">
      <c r="A14" s="32" t="s">
        <v>100</v>
      </c>
      <c r="B14" s="34" t="s">
        <v>64</v>
      </c>
      <c r="C14" s="34" t="s">
        <v>64</v>
      </c>
      <c r="D14" s="34" t="s">
        <v>64</v>
      </c>
      <c r="E14" s="34" t="s">
        <v>64</v>
      </c>
      <c r="F14" s="34" t="s">
        <v>64</v>
      </c>
    </row>
    <row r="15" spans="1:6" ht="15">
      <c r="A15" s="27" t="s">
        <v>72</v>
      </c>
      <c r="B15" s="41" t="s">
        <v>73</v>
      </c>
      <c r="C15" s="41" t="s">
        <v>73</v>
      </c>
      <c r="D15" s="41" t="s">
        <v>73</v>
      </c>
      <c r="E15" s="41" t="s">
        <v>73</v>
      </c>
      <c r="F15" s="41" t="s">
        <v>73</v>
      </c>
    </row>
    <row r="16" spans="1:6" ht="75">
      <c r="A16" s="32" t="s">
        <v>99</v>
      </c>
      <c r="B16" s="36" t="s">
        <v>586</v>
      </c>
      <c r="C16" s="36" t="s">
        <v>589</v>
      </c>
      <c r="D16" s="34" t="s">
        <v>592</v>
      </c>
      <c r="E16" s="36" t="s">
        <v>595</v>
      </c>
      <c r="F16" s="36" t="s">
        <v>599</v>
      </c>
    </row>
    <row r="17" spans="1:6" ht="30">
      <c r="A17" s="27" t="s">
        <v>70</v>
      </c>
      <c r="B17" s="28" t="s">
        <v>64</v>
      </c>
      <c r="C17" s="28" t="s">
        <v>64</v>
      </c>
      <c r="D17" s="28" t="s">
        <v>64</v>
      </c>
      <c r="E17" s="28" t="s">
        <v>64</v>
      </c>
      <c r="F17" s="28" t="s">
        <v>64</v>
      </c>
    </row>
    <row r="18" spans="1:6" ht="15">
      <c r="A18" s="32" t="s">
        <v>71</v>
      </c>
      <c r="B18" s="34" t="s">
        <v>64</v>
      </c>
      <c r="C18" s="34" t="s">
        <v>64</v>
      </c>
      <c r="D18" s="34" t="s">
        <v>64</v>
      </c>
      <c r="E18" s="34" t="s">
        <v>64</v>
      </c>
      <c r="F18" s="34" t="s">
        <v>64</v>
      </c>
    </row>
    <row r="19" spans="1:6" ht="105">
      <c r="A19" s="27" t="s">
        <v>770</v>
      </c>
      <c r="B19" s="28" t="s">
        <v>1022</v>
      </c>
      <c r="C19" s="28" t="s">
        <v>1024</v>
      </c>
      <c r="D19" s="28" t="s">
        <v>1725</v>
      </c>
      <c r="E19" s="28" t="s">
        <v>2</v>
      </c>
      <c r="F19" s="28" t="s">
        <v>1025</v>
      </c>
    </row>
    <row r="20" spans="1:6" ht="30">
      <c r="A20" s="32" t="s">
        <v>771</v>
      </c>
      <c r="B20" s="63" t="s">
        <v>1023</v>
      </c>
      <c r="C20" s="34" t="s">
        <v>2</v>
      </c>
      <c r="D20" s="34" t="s">
        <v>1026</v>
      </c>
      <c r="E20" s="63" t="s">
        <v>2</v>
      </c>
      <c r="F20" s="63" t="s">
        <v>2</v>
      </c>
    </row>
    <row r="21" spans="1:6" ht="30">
      <c r="A21" s="27" t="s">
        <v>772</v>
      </c>
      <c r="B21" s="61" t="s">
        <v>2</v>
      </c>
      <c r="C21" s="61" t="s">
        <v>2</v>
      </c>
      <c r="D21" s="61" t="s">
        <v>2</v>
      </c>
      <c r="E21" s="61" t="s">
        <v>2</v>
      </c>
      <c r="F21" s="61" t="s">
        <v>2</v>
      </c>
    </row>
    <row r="22" spans="1:6" ht="150">
      <c r="A22" s="32" t="s">
        <v>773</v>
      </c>
      <c r="B22" s="63" t="s">
        <v>1669</v>
      </c>
      <c r="C22" s="34" t="s">
        <v>1027</v>
      </c>
      <c r="D22" s="34" t="s">
        <v>1028</v>
      </c>
      <c r="E22" s="63" t="s">
        <v>1029</v>
      </c>
      <c r="F22" s="34" t="s">
        <v>1027</v>
      </c>
    </row>
    <row r="23" spans="1:6" ht="15">
      <c r="A23" s="27" t="s">
        <v>0</v>
      </c>
      <c r="B23" s="46">
        <v>43748</v>
      </c>
      <c r="C23" s="46">
        <v>43748</v>
      </c>
      <c r="D23" s="46">
        <v>43748</v>
      </c>
      <c r="E23" s="46">
        <v>43748</v>
      </c>
      <c r="F23" s="46">
        <v>43748</v>
      </c>
    </row>
    <row r="24" spans="1:6" ht="106" customHeight="1">
      <c r="A24" s="170" t="s">
        <v>1600</v>
      </c>
      <c r="B24" s="171"/>
      <c r="C24" s="171"/>
      <c r="D24" s="171"/>
      <c r="E24" s="171"/>
      <c r="F24" s="172"/>
    </row>
    <row r="25" spans="1:6" ht="249" customHeight="1">
      <c r="A25" s="170" t="s">
        <v>1599</v>
      </c>
      <c r="B25" s="170"/>
      <c r="C25" s="170"/>
      <c r="D25" s="170"/>
      <c r="E25" s="170"/>
      <c r="F25" s="170"/>
    </row>
  </sheetData>
  <mergeCells count="5">
    <mergeCell ref="A24:F24"/>
    <mergeCell ref="A25:F25"/>
    <mergeCell ref="A1:F1"/>
    <mergeCell ref="A3:A4"/>
    <mergeCell ref="B3:F3"/>
  </mergeCells>
  <hyperlinks>
    <hyperlink ref="A2" location="Summary!A1" display="Back to summary" xr:uid="{00000000-0004-0000-1A00-000000000000}"/>
  </hyperlink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K25"/>
  <sheetViews>
    <sheetView showGridLines="0" zoomScaleNormal="100" workbookViewId="0">
      <pane xSplit="1" ySplit="4" topLeftCell="B5" activePane="bottomRight" state="frozen"/>
      <selection activeCell="E29" sqref="E29"/>
      <selection pane="topRight" activeCell="E29" sqref="E29"/>
      <selection pane="bottomLeft" activeCell="E29" sqref="E29"/>
      <selection pane="bottomRight" activeCell="B4" sqref="B4"/>
    </sheetView>
  </sheetViews>
  <sheetFormatPr baseColWidth="10" defaultColWidth="8.83203125" defaultRowHeight="14"/>
  <cols>
    <col min="1" max="1" width="33.5" bestFit="1" customWidth="1"/>
    <col min="2" max="2" width="24.33203125" customWidth="1"/>
    <col min="3" max="3" width="54.5" customWidth="1"/>
    <col min="4" max="4" width="38.1640625" customWidth="1"/>
    <col min="5" max="5" width="79.6640625" customWidth="1"/>
    <col min="6" max="7" width="56" customWidth="1"/>
    <col min="8" max="8" width="24" customWidth="1"/>
    <col min="9" max="9" width="17.6640625" customWidth="1"/>
    <col min="10" max="10" width="26.5" customWidth="1"/>
    <col min="11" max="12" width="32.83203125" customWidth="1"/>
  </cols>
  <sheetData>
    <row r="1" spans="1:11" ht="26">
      <c r="A1" s="174" t="s">
        <v>881</v>
      </c>
      <c r="B1" s="174"/>
      <c r="C1" s="174"/>
      <c r="D1" s="174"/>
      <c r="E1" s="174"/>
      <c r="F1" s="174"/>
      <c r="G1" s="174"/>
      <c r="H1" s="174"/>
      <c r="I1" s="174"/>
      <c r="J1" s="174"/>
      <c r="K1" s="174"/>
    </row>
    <row r="2" spans="1:11" ht="15">
      <c r="A2" s="43" t="s">
        <v>59</v>
      </c>
      <c r="B2" s="25"/>
      <c r="C2" s="25"/>
      <c r="D2" s="25"/>
      <c r="E2" s="25"/>
      <c r="F2" s="25"/>
      <c r="G2" s="25"/>
      <c r="H2" s="25"/>
      <c r="I2" s="25"/>
      <c r="J2" s="25"/>
      <c r="K2" s="25"/>
    </row>
    <row r="3" spans="1:11" ht="17">
      <c r="A3" s="173" t="s">
        <v>58</v>
      </c>
      <c r="B3" s="175" t="s">
        <v>769</v>
      </c>
      <c r="C3" s="176"/>
      <c r="D3" s="176"/>
      <c r="E3" s="176"/>
      <c r="F3" s="176"/>
      <c r="G3" s="176"/>
      <c r="H3" s="176"/>
      <c r="I3" s="176"/>
      <c r="J3" s="176"/>
      <c r="K3" s="177"/>
    </row>
    <row r="4" spans="1:11" ht="36">
      <c r="A4" s="173"/>
      <c r="B4" s="22" t="s">
        <v>616</v>
      </c>
      <c r="C4" s="22" t="s">
        <v>588</v>
      </c>
      <c r="D4" s="22" t="s">
        <v>619</v>
      </c>
      <c r="E4" s="22" t="s">
        <v>623</v>
      </c>
      <c r="F4" s="22" t="s">
        <v>626</v>
      </c>
      <c r="G4" s="22" t="s">
        <v>1275</v>
      </c>
      <c r="H4" s="22" t="s">
        <v>629</v>
      </c>
      <c r="I4" s="22" t="s">
        <v>632</v>
      </c>
      <c r="J4" s="22" t="s">
        <v>634</v>
      </c>
      <c r="K4" s="22" t="s">
        <v>1489</v>
      </c>
    </row>
    <row r="5" spans="1:11" ht="15">
      <c r="A5" s="27" t="s">
        <v>80</v>
      </c>
      <c r="B5" s="28" t="s">
        <v>81</v>
      </c>
      <c r="C5" s="28" t="s">
        <v>81</v>
      </c>
      <c r="D5" s="28" t="s">
        <v>81</v>
      </c>
      <c r="E5" s="28" t="s">
        <v>81</v>
      </c>
      <c r="F5" s="28" t="s">
        <v>81</v>
      </c>
      <c r="G5" s="28" t="s">
        <v>81</v>
      </c>
      <c r="H5" s="28" t="s">
        <v>81</v>
      </c>
      <c r="I5" s="28" t="s">
        <v>81</v>
      </c>
      <c r="J5" s="28" t="s">
        <v>81</v>
      </c>
      <c r="K5" s="28" t="s">
        <v>81</v>
      </c>
    </row>
    <row r="6" spans="1:11" ht="15">
      <c r="A6" s="32" t="s">
        <v>65</v>
      </c>
      <c r="B6" s="33">
        <v>43040</v>
      </c>
      <c r="C6" s="33">
        <v>43581</v>
      </c>
      <c r="D6" s="33" t="s">
        <v>620</v>
      </c>
      <c r="E6" s="33" t="s">
        <v>620</v>
      </c>
      <c r="F6" s="33" t="s">
        <v>363</v>
      </c>
      <c r="G6" s="33" t="s">
        <v>363</v>
      </c>
      <c r="H6" s="33">
        <v>42552</v>
      </c>
      <c r="I6" s="33">
        <v>43282</v>
      </c>
      <c r="J6" s="33" t="s">
        <v>635</v>
      </c>
      <c r="K6" s="33">
        <v>43739</v>
      </c>
    </row>
    <row r="7" spans="1:11" ht="15">
      <c r="A7" s="27" t="s">
        <v>67</v>
      </c>
      <c r="B7" s="28" t="s">
        <v>774</v>
      </c>
      <c r="C7" s="28" t="s">
        <v>774</v>
      </c>
      <c r="D7" s="28" t="s">
        <v>774</v>
      </c>
      <c r="E7" s="28" t="s">
        <v>774</v>
      </c>
      <c r="F7" s="28" t="s">
        <v>774</v>
      </c>
      <c r="G7" s="28" t="s">
        <v>774</v>
      </c>
      <c r="H7" s="28" t="s">
        <v>774</v>
      </c>
      <c r="I7" s="28" t="s">
        <v>774</v>
      </c>
      <c r="J7" s="28" t="s">
        <v>774</v>
      </c>
      <c r="K7" s="28" t="s">
        <v>774</v>
      </c>
    </row>
    <row r="8" spans="1:11" ht="45">
      <c r="A8" s="32" t="s">
        <v>61</v>
      </c>
      <c r="B8" s="34" t="s">
        <v>175</v>
      </c>
      <c r="C8" s="34" t="s">
        <v>140</v>
      </c>
      <c r="D8" s="34" t="s">
        <v>194</v>
      </c>
      <c r="E8" s="34" t="s">
        <v>131</v>
      </c>
      <c r="F8" s="34" t="s">
        <v>194</v>
      </c>
      <c r="G8" s="34" t="s">
        <v>194</v>
      </c>
      <c r="H8" s="34" t="s">
        <v>630</v>
      </c>
      <c r="I8" s="34" t="s">
        <v>130</v>
      </c>
      <c r="J8" s="34" t="s">
        <v>579</v>
      </c>
      <c r="K8" s="34" t="s">
        <v>204</v>
      </c>
    </row>
    <row r="9" spans="1:11" ht="15">
      <c r="A9" s="27" t="s">
        <v>1517</v>
      </c>
      <c r="B9" s="41">
        <v>108</v>
      </c>
      <c r="C9" s="41">
        <v>600</v>
      </c>
      <c r="D9" s="41">
        <v>366</v>
      </c>
      <c r="E9" s="41">
        <v>3220</v>
      </c>
      <c r="F9" s="41">
        <v>8782</v>
      </c>
      <c r="G9" s="41">
        <v>3404</v>
      </c>
      <c r="H9" s="41">
        <v>223</v>
      </c>
      <c r="I9" s="41">
        <v>26932</v>
      </c>
      <c r="J9" s="41">
        <v>2400</v>
      </c>
      <c r="K9" s="41">
        <v>20</v>
      </c>
    </row>
    <row r="10" spans="1:11" ht="15">
      <c r="A10" s="32" t="s">
        <v>102</v>
      </c>
      <c r="B10" s="72" t="s">
        <v>63</v>
      </c>
      <c r="C10" s="62" t="s">
        <v>776</v>
      </c>
      <c r="D10" s="62" t="s">
        <v>1326</v>
      </c>
      <c r="E10" s="62" t="s">
        <v>1527</v>
      </c>
      <c r="F10" s="62" t="s">
        <v>1326</v>
      </c>
      <c r="G10" s="62" t="s">
        <v>1326</v>
      </c>
      <c r="H10" s="62" t="s">
        <v>1325</v>
      </c>
      <c r="I10" s="62" t="s">
        <v>1325</v>
      </c>
      <c r="J10" s="62" t="s">
        <v>63</v>
      </c>
      <c r="K10" s="62" t="s">
        <v>1527</v>
      </c>
    </row>
    <row r="11" spans="1:11" ht="370">
      <c r="A11" s="27" t="s">
        <v>101</v>
      </c>
      <c r="B11" s="28" t="s">
        <v>617</v>
      </c>
      <c r="C11" s="28" t="s">
        <v>618</v>
      </c>
      <c r="D11" s="28" t="s">
        <v>622</v>
      </c>
      <c r="E11" s="28" t="s">
        <v>624</v>
      </c>
      <c r="F11" s="28" t="s">
        <v>628</v>
      </c>
      <c r="G11" s="28" t="s">
        <v>1276</v>
      </c>
      <c r="H11" s="28" t="s">
        <v>631</v>
      </c>
      <c r="I11" s="28" t="s">
        <v>633</v>
      </c>
      <c r="J11" s="28" t="s">
        <v>636</v>
      </c>
      <c r="K11" s="28" t="s">
        <v>1490</v>
      </c>
    </row>
    <row r="12" spans="1:11" ht="15">
      <c r="A12" s="32" t="s">
        <v>68</v>
      </c>
      <c r="B12" s="34" t="s">
        <v>133</v>
      </c>
      <c r="C12" s="34" t="s">
        <v>133</v>
      </c>
      <c r="D12" s="34" t="s">
        <v>82</v>
      </c>
      <c r="E12" s="34" t="s">
        <v>82</v>
      </c>
      <c r="F12" s="34" t="s">
        <v>82</v>
      </c>
      <c r="G12" s="34" t="s">
        <v>82</v>
      </c>
      <c r="H12" s="34" t="s">
        <v>82</v>
      </c>
      <c r="I12" s="34" t="s">
        <v>133</v>
      </c>
      <c r="J12" s="34" t="s">
        <v>133</v>
      </c>
      <c r="K12" s="34" t="s">
        <v>133</v>
      </c>
    </row>
    <row r="13" spans="1:11" ht="15">
      <c r="A13" s="27" t="s">
        <v>69</v>
      </c>
      <c r="B13" s="28" t="s">
        <v>64</v>
      </c>
      <c r="C13" s="28" t="s">
        <v>3</v>
      </c>
      <c r="D13" s="28" t="s">
        <v>3</v>
      </c>
      <c r="E13" s="28" t="s">
        <v>3</v>
      </c>
      <c r="F13" s="28" t="s">
        <v>3</v>
      </c>
      <c r="G13" s="28" t="s">
        <v>3</v>
      </c>
      <c r="H13" s="28" t="s">
        <v>64</v>
      </c>
      <c r="I13" s="28" t="s">
        <v>64</v>
      </c>
      <c r="J13" s="28" t="s">
        <v>64</v>
      </c>
      <c r="K13" s="28" t="s">
        <v>64</v>
      </c>
    </row>
    <row r="14" spans="1:11" ht="15">
      <c r="A14" s="32" t="s">
        <v>100</v>
      </c>
      <c r="B14" s="34" t="s">
        <v>64</v>
      </c>
      <c r="C14" s="34" t="s">
        <v>64</v>
      </c>
      <c r="D14" s="34" t="s">
        <v>64</v>
      </c>
      <c r="E14" s="34" t="s">
        <v>3</v>
      </c>
      <c r="F14" s="34" t="s">
        <v>64</v>
      </c>
      <c r="G14" s="34" t="s">
        <v>64</v>
      </c>
      <c r="H14" s="34" t="s">
        <v>64</v>
      </c>
      <c r="I14" s="34" t="s">
        <v>64</v>
      </c>
      <c r="J14" s="34" t="s">
        <v>64</v>
      </c>
      <c r="K14" s="34" t="s">
        <v>64</v>
      </c>
    </row>
    <row r="15" spans="1:11" ht="15">
      <c r="A15" s="27" t="s">
        <v>72</v>
      </c>
      <c r="B15" s="41" t="s">
        <v>73</v>
      </c>
      <c r="C15" s="41" t="s">
        <v>73</v>
      </c>
      <c r="D15" s="41" t="s">
        <v>73</v>
      </c>
      <c r="E15" s="41" t="s">
        <v>182</v>
      </c>
      <c r="F15" s="41" t="s">
        <v>73</v>
      </c>
      <c r="G15" s="41" t="s">
        <v>73</v>
      </c>
      <c r="H15" s="41" t="s">
        <v>73</v>
      </c>
      <c r="I15" s="41" t="s">
        <v>73</v>
      </c>
      <c r="J15" s="41" t="s">
        <v>73</v>
      </c>
      <c r="K15" s="41"/>
    </row>
    <row r="16" spans="1:11" ht="30">
      <c r="A16" s="32" t="s">
        <v>99</v>
      </c>
      <c r="B16" s="36" t="s">
        <v>64</v>
      </c>
      <c r="C16" s="36" t="s">
        <v>64</v>
      </c>
      <c r="D16" s="36" t="s">
        <v>621</v>
      </c>
      <c r="E16" s="36" t="s">
        <v>64</v>
      </c>
      <c r="F16" s="36" t="s">
        <v>627</v>
      </c>
      <c r="G16" s="36" t="s">
        <v>1277</v>
      </c>
      <c r="H16" s="36" t="s">
        <v>64</v>
      </c>
      <c r="I16" s="36" t="s">
        <v>64</v>
      </c>
      <c r="J16" s="36" t="s">
        <v>64</v>
      </c>
      <c r="K16" s="36" t="s">
        <v>64</v>
      </c>
    </row>
    <row r="17" spans="1:11" ht="30">
      <c r="A17" s="27" t="s">
        <v>70</v>
      </c>
      <c r="B17" s="28" t="s">
        <v>64</v>
      </c>
      <c r="C17" s="28" t="s">
        <v>64</v>
      </c>
      <c r="D17" s="28" t="s">
        <v>3</v>
      </c>
      <c r="E17" s="28" t="s">
        <v>64</v>
      </c>
      <c r="F17" s="28" t="s">
        <v>64</v>
      </c>
      <c r="G17" s="28" t="s">
        <v>64</v>
      </c>
      <c r="H17" s="28" t="s">
        <v>64</v>
      </c>
      <c r="I17" s="28" t="s">
        <v>64</v>
      </c>
      <c r="J17" s="28" t="s">
        <v>64</v>
      </c>
      <c r="K17" s="28" t="s">
        <v>64</v>
      </c>
    </row>
    <row r="18" spans="1:11" ht="15">
      <c r="A18" s="32" t="s">
        <v>71</v>
      </c>
      <c r="B18" s="34" t="s">
        <v>64</v>
      </c>
      <c r="C18" s="34" t="s">
        <v>64</v>
      </c>
      <c r="D18" s="34" t="s">
        <v>64</v>
      </c>
      <c r="E18" s="34" t="s">
        <v>64</v>
      </c>
      <c r="F18" s="34" t="s">
        <v>64</v>
      </c>
      <c r="G18" s="34" t="s">
        <v>64</v>
      </c>
      <c r="H18" s="34" t="s">
        <v>64</v>
      </c>
      <c r="I18" s="34" t="s">
        <v>64</v>
      </c>
      <c r="J18" s="34" t="s">
        <v>64</v>
      </c>
      <c r="K18" s="34" t="s">
        <v>64</v>
      </c>
    </row>
    <row r="19" spans="1:11" ht="105">
      <c r="A19" s="27" t="s">
        <v>770</v>
      </c>
      <c r="B19" s="28" t="s">
        <v>2</v>
      </c>
      <c r="C19" s="28" t="s">
        <v>813</v>
      </c>
      <c r="D19" s="28" t="s">
        <v>1726</v>
      </c>
      <c r="E19" s="28" t="s">
        <v>958</v>
      </c>
      <c r="F19" s="28" t="s">
        <v>1772</v>
      </c>
      <c r="G19" s="28" t="s">
        <v>1773</v>
      </c>
      <c r="H19" s="28" t="s">
        <v>2</v>
      </c>
      <c r="I19" s="28" t="s">
        <v>1035</v>
      </c>
      <c r="J19" s="28" t="s">
        <v>952</v>
      </c>
      <c r="K19" s="28" t="s">
        <v>2</v>
      </c>
    </row>
    <row r="20" spans="1:11" ht="30">
      <c r="A20" s="32" t="s">
        <v>771</v>
      </c>
      <c r="B20" s="63" t="s">
        <v>1031</v>
      </c>
      <c r="C20" s="63" t="s">
        <v>794</v>
      </c>
      <c r="D20" s="63" t="s">
        <v>2</v>
      </c>
      <c r="E20" s="63" t="s">
        <v>625</v>
      </c>
      <c r="F20" s="63" t="s">
        <v>2</v>
      </c>
      <c r="G20" s="63" t="s">
        <v>2</v>
      </c>
      <c r="H20" s="63" t="s">
        <v>1034</v>
      </c>
      <c r="I20" s="63" t="s">
        <v>2</v>
      </c>
      <c r="J20" s="63" t="s">
        <v>2</v>
      </c>
      <c r="K20" s="63" t="s">
        <v>976</v>
      </c>
    </row>
    <row r="21" spans="1:11" ht="30">
      <c r="A21" s="27" t="s">
        <v>772</v>
      </c>
      <c r="B21" s="61" t="s">
        <v>2</v>
      </c>
      <c r="C21" s="61" t="s">
        <v>2</v>
      </c>
      <c r="D21" s="61" t="s">
        <v>1030</v>
      </c>
      <c r="E21" s="61" t="s">
        <v>1030</v>
      </c>
      <c r="F21" s="61" t="s">
        <v>1030</v>
      </c>
      <c r="G21" s="61" t="s">
        <v>1030</v>
      </c>
      <c r="H21" s="61" t="s">
        <v>2</v>
      </c>
      <c r="I21" s="61" t="s">
        <v>2</v>
      </c>
      <c r="J21" s="61" t="s">
        <v>2</v>
      </c>
      <c r="K21" s="61" t="s">
        <v>2</v>
      </c>
    </row>
    <row r="22" spans="1:11" ht="300">
      <c r="A22" s="32" t="s">
        <v>773</v>
      </c>
      <c r="B22" s="63" t="s">
        <v>1032</v>
      </c>
      <c r="C22" s="63" t="s">
        <v>917</v>
      </c>
      <c r="D22" s="63" t="s">
        <v>1727</v>
      </c>
      <c r="E22" s="63" t="s">
        <v>1728</v>
      </c>
      <c r="F22" s="63" t="s">
        <v>1729</v>
      </c>
      <c r="G22" s="63" t="s">
        <v>1730</v>
      </c>
      <c r="H22" s="63" t="s">
        <v>1033</v>
      </c>
      <c r="I22" s="63" t="s">
        <v>1036</v>
      </c>
      <c r="J22" s="63" t="s">
        <v>2</v>
      </c>
      <c r="K22" s="63" t="s">
        <v>1491</v>
      </c>
    </row>
    <row r="23" spans="1:11" ht="15">
      <c r="A23" s="27" t="s">
        <v>0</v>
      </c>
      <c r="B23" s="46">
        <v>43748</v>
      </c>
      <c r="C23" s="46">
        <v>43748</v>
      </c>
      <c r="D23" s="46">
        <v>43748</v>
      </c>
      <c r="E23" s="46">
        <v>43748</v>
      </c>
      <c r="F23" s="46">
        <v>43748</v>
      </c>
      <c r="G23" s="46">
        <v>43748</v>
      </c>
      <c r="H23" s="46">
        <v>43748</v>
      </c>
      <c r="I23" s="46">
        <v>43748</v>
      </c>
      <c r="J23" s="46">
        <v>43748</v>
      </c>
      <c r="K23" s="46">
        <v>43907</v>
      </c>
    </row>
    <row r="24" spans="1:11" ht="86" customHeight="1">
      <c r="A24" s="170" t="s">
        <v>1545</v>
      </c>
      <c r="B24" s="171"/>
      <c r="C24" s="171"/>
      <c r="D24" s="171"/>
      <c r="E24" s="171"/>
      <c r="F24" s="170"/>
      <c r="G24" s="170"/>
      <c r="H24" s="170"/>
      <c r="I24" s="170"/>
      <c r="J24" s="170"/>
      <c r="K24" s="170"/>
    </row>
    <row r="25" spans="1:11" ht="266.25" customHeight="1">
      <c r="A25" s="170" t="s">
        <v>1601</v>
      </c>
      <c r="B25" s="170"/>
      <c r="C25" s="170"/>
      <c r="D25" s="170"/>
      <c r="E25" s="170"/>
      <c r="F25" s="170"/>
      <c r="G25" s="170"/>
      <c r="H25" s="170"/>
      <c r="I25" s="170"/>
      <c r="J25" s="170"/>
      <c r="K25" s="170"/>
    </row>
  </sheetData>
  <mergeCells count="5">
    <mergeCell ref="A3:A4"/>
    <mergeCell ref="A25:K25"/>
    <mergeCell ref="A24:K24"/>
    <mergeCell ref="B3:K3"/>
    <mergeCell ref="A1:K1"/>
  </mergeCells>
  <hyperlinks>
    <hyperlink ref="A2" location="Summary!A1" display="Back to summary" xr:uid="{00000000-0004-0000-1B00-000000000000}"/>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4C87C-82ED-8F46-A724-DA6D41D22456}">
  <sheetPr>
    <pageSetUpPr fitToPage="1"/>
  </sheetPr>
  <dimension ref="A1:M58"/>
  <sheetViews>
    <sheetView showGridLines="0" zoomScaleNormal="100" workbookViewId="0">
      <pane xSplit="1" ySplit="4" topLeftCell="B5" activePane="bottomRight" state="frozen"/>
      <selection pane="topRight" activeCell="B1" sqref="B1"/>
      <selection pane="bottomLeft" activeCell="A5" sqref="A5"/>
      <selection pane="bottomRight" activeCell="C6" sqref="C6"/>
    </sheetView>
  </sheetViews>
  <sheetFormatPr baseColWidth="10" defaultColWidth="11" defaultRowHeight="14"/>
  <cols>
    <col min="1" max="1" width="19.1640625" customWidth="1"/>
    <col min="2" max="2" width="18.1640625" customWidth="1"/>
    <col min="5" max="5" width="42.1640625" customWidth="1"/>
    <col min="8" max="8" width="8.6640625" customWidth="1"/>
    <col min="9" max="9" width="9.83203125" customWidth="1"/>
    <col min="10" max="10" width="8.5" customWidth="1"/>
    <col min="11" max="11" width="10.83203125" customWidth="1"/>
    <col min="12" max="12" width="11.33203125" customWidth="1"/>
    <col min="13" max="13" width="10" customWidth="1"/>
  </cols>
  <sheetData>
    <row r="1" spans="1:13" ht="33.5" customHeight="1">
      <c r="A1" s="152" t="s">
        <v>1633</v>
      </c>
      <c r="B1" s="152"/>
      <c r="C1" s="152"/>
      <c r="D1" s="152"/>
      <c r="E1" s="152"/>
      <c r="F1" s="152"/>
      <c r="G1" s="152"/>
      <c r="H1" s="152"/>
      <c r="I1" s="152"/>
      <c r="J1" s="152"/>
      <c r="K1" s="152"/>
      <c r="L1" s="152"/>
      <c r="M1" s="152"/>
    </row>
    <row r="2" spans="1:13" s="21" customFormat="1" ht="18">
      <c r="A2" s="164" t="s">
        <v>4</v>
      </c>
      <c r="B2" s="88" t="s">
        <v>1</v>
      </c>
      <c r="C2" s="153" t="s">
        <v>1513</v>
      </c>
      <c r="D2" s="153"/>
      <c r="E2" s="153"/>
      <c r="F2" s="153"/>
      <c r="G2" s="153"/>
      <c r="H2" s="153"/>
      <c r="I2" s="153"/>
      <c r="J2" s="153"/>
      <c r="K2" s="153"/>
      <c r="L2" s="153"/>
      <c r="M2" s="153"/>
    </row>
    <row r="3" spans="1:13" s="21" customFormat="1" ht="14.5" customHeight="1">
      <c r="A3" s="165"/>
      <c r="B3" s="156" t="s">
        <v>1522</v>
      </c>
      <c r="C3" s="156" t="s">
        <v>60</v>
      </c>
      <c r="D3" s="156" t="s">
        <v>62</v>
      </c>
      <c r="E3" s="156" t="s">
        <v>61</v>
      </c>
      <c r="F3" s="156" t="s">
        <v>1517</v>
      </c>
      <c r="G3" s="161" t="s">
        <v>102</v>
      </c>
      <c r="H3" s="162"/>
      <c r="I3" s="162"/>
      <c r="J3" s="162"/>
      <c r="K3" s="162"/>
      <c r="L3" s="162"/>
      <c r="M3" s="163"/>
    </row>
    <row r="4" spans="1:13" s="21" customFormat="1" ht="54">
      <c r="A4" s="166"/>
      <c r="B4" s="157"/>
      <c r="C4" s="157"/>
      <c r="D4" s="157"/>
      <c r="E4" s="157"/>
      <c r="F4" s="157"/>
      <c r="G4" s="38" t="s">
        <v>63</v>
      </c>
      <c r="H4" s="38" t="s">
        <v>776</v>
      </c>
      <c r="I4" s="38" t="s">
        <v>1527</v>
      </c>
      <c r="J4" s="38" t="s">
        <v>1325</v>
      </c>
      <c r="K4" s="38" t="s">
        <v>1326</v>
      </c>
      <c r="L4" s="38" t="s">
        <v>1328</v>
      </c>
      <c r="M4" s="38" t="s">
        <v>196</v>
      </c>
    </row>
    <row r="5" spans="1:13" ht="15">
      <c r="A5" s="14" t="s">
        <v>55</v>
      </c>
      <c r="B5" s="90">
        <f>SUM(B6:B56)</f>
        <v>819886</v>
      </c>
      <c r="C5" s="91">
        <f>COUNTIF(C6:C56, "Yes")</f>
        <v>14</v>
      </c>
      <c r="D5" s="91">
        <f>SUM(D6:D56)</f>
        <v>14</v>
      </c>
      <c r="E5" s="125" t="s">
        <v>83</v>
      </c>
      <c r="F5" s="92">
        <f>SUM(F6:F56)</f>
        <v>41561</v>
      </c>
      <c r="G5" s="92">
        <f>SUM(G6:G56)</f>
        <v>2</v>
      </c>
      <c r="H5" s="92">
        <f>SUM(H6:H56)</f>
        <v>4</v>
      </c>
      <c r="I5" s="92">
        <f t="shared" ref="I5:M5" si="0">SUM(I6:I56)</f>
        <v>0</v>
      </c>
      <c r="J5" s="92">
        <f t="shared" si="0"/>
        <v>2</v>
      </c>
      <c r="K5" s="92">
        <f t="shared" si="0"/>
        <v>3</v>
      </c>
      <c r="L5" s="92">
        <f t="shared" si="0"/>
        <v>2</v>
      </c>
      <c r="M5" s="92">
        <f t="shared" si="0"/>
        <v>1</v>
      </c>
    </row>
    <row r="6" spans="1:13" ht="15">
      <c r="A6" s="24" t="s">
        <v>5</v>
      </c>
      <c r="B6" s="93">
        <v>7793</v>
      </c>
      <c r="C6" s="94" t="str">
        <f>IF(D6&gt;0,"Yes","No")</f>
        <v>No</v>
      </c>
      <c r="D6" s="95">
        <f>COUNTIF(Alabama!$B$5:$G$5,"1115")</f>
        <v>0</v>
      </c>
      <c r="E6" s="118" t="s">
        <v>83</v>
      </c>
      <c r="F6" s="118" t="s">
        <v>83</v>
      </c>
      <c r="G6" s="118" t="s">
        <v>83</v>
      </c>
      <c r="H6" s="118" t="s">
        <v>83</v>
      </c>
      <c r="I6" s="118" t="s">
        <v>83</v>
      </c>
      <c r="J6" s="118" t="s">
        <v>83</v>
      </c>
      <c r="K6" s="118" t="s">
        <v>83</v>
      </c>
      <c r="L6" s="118" t="s">
        <v>83</v>
      </c>
      <c r="M6" s="118" t="s">
        <v>83</v>
      </c>
    </row>
    <row r="7" spans="1:13" ht="15">
      <c r="A7" s="50" t="s">
        <v>6</v>
      </c>
      <c r="B7" s="97">
        <v>906</v>
      </c>
      <c r="C7" s="98" t="str">
        <f>IF(D7&gt;0,"Yes","No")</f>
        <v>No</v>
      </c>
      <c r="D7" s="99">
        <f>COUNTIF(Alaska!$B$5:$F$5,"1115")</f>
        <v>0</v>
      </c>
      <c r="E7" s="120" t="s">
        <v>83</v>
      </c>
      <c r="F7" s="120" t="s">
        <v>83</v>
      </c>
      <c r="G7" s="120" t="s">
        <v>83</v>
      </c>
      <c r="H7" s="120" t="s">
        <v>83</v>
      </c>
      <c r="I7" s="120" t="s">
        <v>83</v>
      </c>
      <c r="J7" s="120" t="s">
        <v>83</v>
      </c>
      <c r="K7" s="120" t="s">
        <v>83</v>
      </c>
      <c r="L7" s="120" t="s">
        <v>83</v>
      </c>
      <c r="M7" s="120" t="s">
        <v>83</v>
      </c>
    </row>
    <row r="8" spans="1:13" ht="45">
      <c r="A8" s="24" t="s">
        <v>7</v>
      </c>
      <c r="B8" s="102">
        <v>0</v>
      </c>
      <c r="C8" s="103" t="str">
        <f>IF(D8&gt;0,"Yes","No")</f>
        <v>Yes</v>
      </c>
      <c r="D8" s="103">
        <f>COUNTIF(Arizona!$B$5,"1115")</f>
        <v>1</v>
      </c>
      <c r="E8" s="20" t="str">
        <f>Arizona!B8</f>
        <v>Aged
Disabled (physical)
Developmental disability</v>
      </c>
      <c r="F8" s="104" t="str">
        <f>Arizona!B9</f>
        <v>NA</v>
      </c>
      <c r="G8" s="95">
        <f>COUNTIF(Arizona!$B$10,"*First come, first served*")</f>
        <v>0</v>
      </c>
      <c r="H8" s="95">
        <f>COUNTIF(Arizona!$B$10,"Priority")</f>
        <v>0</v>
      </c>
      <c r="I8" s="95">
        <f>COUNTIF(Arizona!$B$10,"*Priority and wait time*")</f>
        <v>0</v>
      </c>
      <c r="J8" s="95">
        <f>COUNTIF(Arizona!$B$10,"*No waiting list*")</f>
        <v>1</v>
      </c>
      <c r="K8" s="95">
        <f>COUNTIF(Arizona!$B$10,"*No mention of waiting list*")</f>
        <v>0</v>
      </c>
      <c r="L8" s="95">
        <f>COUNTIF(Arizona!$B$10,"*Unspecified*")</f>
        <v>0</v>
      </c>
      <c r="M8" s="95">
        <f>COUNTIF(Arizona!$B$10,"*Other*")</f>
        <v>0</v>
      </c>
    </row>
    <row r="9" spans="1:13" ht="15">
      <c r="A9" s="39" t="s">
        <v>8</v>
      </c>
      <c r="B9" s="105">
        <v>3103</v>
      </c>
      <c r="C9" s="99" t="str">
        <f t="shared" ref="C9:C15" si="1">IF(D9&gt;0,"Yes","No")</f>
        <v>No</v>
      </c>
      <c r="D9" s="99">
        <f>COUNTIF(Arkansas!$B$5:$E$5,"1115")</f>
        <v>0</v>
      </c>
      <c r="E9" s="120" t="s">
        <v>83</v>
      </c>
      <c r="F9" s="120" t="s">
        <v>83</v>
      </c>
      <c r="G9" s="120" t="s">
        <v>83</v>
      </c>
      <c r="H9" s="120" t="s">
        <v>83</v>
      </c>
      <c r="I9" s="120" t="s">
        <v>83</v>
      </c>
      <c r="J9" s="120" t="s">
        <v>83</v>
      </c>
      <c r="K9" s="120" t="s">
        <v>83</v>
      </c>
      <c r="L9" s="120" t="s">
        <v>83</v>
      </c>
      <c r="M9" s="120" t="s">
        <v>83</v>
      </c>
    </row>
    <row r="10" spans="1:13" ht="60">
      <c r="A10" s="24" t="s">
        <v>9</v>
      </c>
      <c r="B10" s="93">
        <v>8510</v>
      </c>
      <c r="C10" s="121" t="str">
        <f t="shared" si="1"/>
        <v>Yes</v>
      </c>
      <c r="D10" s="96">
        <f>COUNTIF(California!$B$5:$I$5,"1115")</f>
        <v>1</v>
      </c>
      <c r="E10" s="122" t="s">
        <v>1511</v>
      </c>
      <c r="F10" s="124" t="s">
        <v>2</v>
      </c>
      <c r="G10" s="96">
        <f>COUNTIF(California!$I$10,"*First come, first served*")</f>
        <v>0</v>
      </c>
      <c r="H10" s="96">
        <f>COUNTIF(California!$I$10,"Priority")</f>
        <v>0</v>
      </c>
      <c r="I10" s="96">
        <f>COUNTIF(California!$I$10,"*Priority and wait time*")</f>
        <v>0</v>
      </c>
      <c r="J10" s="96">
        <f>COUNTIF(California!$I$10,"*No waiting list*")</f>
        <v>0</v>
      </c>
      <c r="K10" s="96">
        <f>COUNTIF(California!$I$10,"*No mention of waiting list*")</f>
        <v>1</v>
      </c>
      <c r="L10" s="96">
        <f>COUNTIF(California!$I$10,"*Unspecified*")</f>
        <v>0</v>
      </c>
      <c r="M10" s="96">
        <f>COUNTIF(California!$I$10,"*Other*")</f>
        <v>0</v>
      </c>
    </row>
    <row r="11" spans="1:13" ht="15">
      <c r="A11" s="39" t="s">
        <v>10</v>
      </c>
      <c r="B11" s="105">
        <v>2800</v>
      </c>
      <c r="C11" s="101" t="str">
        <f t="shared" si="1"/>
        <v>No</v>
      </c>
      <c r="D11" s="101">
        <f>COUNTIF(Colorado!$B$5:$K$5,"1115")</f>
        <v>0</v>
      </c>
      <c r="E11" s="120" t="s">
        <v>83</v>
      </c>
      <c r="F11" s="120" t="s">
        <v>83</v>
      </c>
      <c r="G11" s="120" t="s">
        <v>83</v>
      </c>
      <c r="H11" s="120" t="s">
        <v>83</v>
      </c>
      <c r="I11" s="120" t="s">
        <v>83</v>
      </c>
      <c r="J11" s="120" t="s">
        <v>83</v>
      </c>
      <c r="K11" s="120" t="s">
        <v>83</v>
      </c>
      <c r="L11" s="120" t="s">
        <v>83</v>
      </c>
      <c r="M11" s="120" t="s">
        <v>83</v>
      </c>
    </row>
    <row r="12" spans="1:13" ht="15">
      <c r="A12" s="24" t="s">
        <v>11</v>
      </c>
      <c r="B12" s="93">
        <v>3884</v>
      </c>
      <c r="C12" s="96" t="str">
        <f t="shared" si="1"/>
        <v>No</v>
      </c>
      <c r="D12" s="96">
        <f>COUNTIF(Connecticut!$B$5:$K$5,"1115")</f>
        <v>0</v>
      </c>
      <c r="E12" s="118" t="s">
        <v>83</v>
      </c>
      <c r="F12" s="118" t="s">
        <v>83</v>
      </c>
      <c r="G12" s="118" t="s">
        <v>83</v>
      </c>
      <c r="H12" s="118" t="s">
        <v>83</v>
      </c>
      <c r="I12" s="118" t="s">
        <v>83</v>
      </c>
      <c r="J12" s="118" t="s">
        <v>83</v>
      </c>
      <c r="K12" s="118" t="s">
        <v>83</v>
      </c>
      <c r="L12" s="118" t="s">
        <v>83</v>
      </c>
      <c r="M12" s="118" t="s">
        <v>83</v>
      </c>
    </row>
    <row r="13" spans="1:13" ht="45">
      <c r="A13" s="39" t="s">
        <v>12</v>
      </c>
      <c r="B13" s="97">
        <v>0</v>
      </c>
      <c r="C13" s="99" t="str">
        <f t="shared" si="1"/>
        <v>Yes</v>
      </c>
      <c r="D13" s="101">
        <f>COUNTIF(Delaware!$B$5:$C$5,"1115")</f>
        <v>1</v>
      </c>
      <c r="E13" s="16" t="str">
        <f>Delaware!C8</f>
        <v>Aged
Disabled (physical)
HIV/AIDS</v>
      </c>
      <c r="F13" s="98" t="str">
        <f>Delaware!C9</f>
        <v>NA</v>
      </c>
      <c r="G13" s="101">
        <f>COUNTIF(Delaware!$C$10,"*First come, first served*")</f>
        <v>0</v>
      </c>
      <c r="H13" s="101">
        <f>COUNTIF(Delaware!$C$10,"Priority")</f>
        <v>0</v>
      </c>
      <c r="I13" s="101">
        <f>COUNTIF(Delaware!$C$10,"*Priority and wait time*")</f>
        <v>0</v>
      </c>
      <c r="J13" s="101">
        <f>COUNTIF(Delaware!$C$10,"*No waiting list*")</f>
        <v>0</v>
      </c>
      <c r="K13" s="101">
        <f>COUNTIF(Delaware!$C$10,"*No mention of waiting list*")</f>
        <v>1</v>
      </c>
      <c r="L13" s="101">
        <f>COUNTIF(Delaware!$C$10,"*Unspecified*")</f>
        <v>0</v>
      </c>
      <c r="M13" s="101">
        <f>COUNTIF(Delaware!$C$10,"*Other*")</f>
        <v>0</v>
      </c>
    </row>
    <row r="14" spans="1:13" ht="15">
      <c r="A14" s="24" t="s">
        <v>13</v>
      </c>
      <c r="B14" s="102">
        <v>0</v>
      </c>
      <c r="C14" s="94" t="str">
        <f t="shared" si="1"/>
        <v>No</v>
      </c>
      <c r="D14" s="96">
        <f>COUNTIF('District of Columbia'!$B$5:$C$5,"1115")</f>
        <v>0</v>
      </c>
      <c r="E14" s="118" t="s">
        <v>83</v>
      </c>
      <c r="F14" s="118" t="s">
        <v>83</v>
      </c>
      <c r="G14" s="118" t="s">
        <v>83</v>
      </c>
      <c r="H14" s="118" t="s">
        <v>83</v>
      </c>
      <c r="I14" s="118" t="s">
        <v>83</v>
      </c>
      <c r="J14" s="118" t="s">
        <v>83</v>
      </c>
      <c r="K14" s="118" t="s">
        <v>83</v>
      </c>
      <c r="L14" s="118" t="s">
        <v>83</v>
      </c>
      <c r="M14" s="118" t="s">
        <v>83</v>
      </c>
    </row>
    <row r="15" spans="1:13" ht="15">
      <c r="A15" s="39" t="s">
        <v>14</v>
      </c>
      <c r="B15" s="105">
        <v>71662</v>
      </c>
      <c r="C15" s="101" t="str">
        <f t="shared" si="1"/>
        <v>No</v>
      </c>
      <c r="D15" s="101">
        <f>COUNTIF(Florida!$B$5:$G$5,"1115")</f>
        <v>0</v>
      </c>
      <c r="E15" s="120" t="s">
        <v>83</v>
      </c>
      <c r="F15" s="120" t="s">
        <v>83</v>
      </c>
      <c r="G15" s="120" t="s">
        <v>83</v>
      </c>
      <c r="H15" s="120" t="s">
        <v>83</v>
      </c>
      <c r="I15" s="120" t="s">
        <v>83</v>
      </c>
      <c r="J15" s="120" t="s">
        <v>83</v>
      </c>
      <c r="K15" s="120" t="s">
        <v>83</v>
      </c>
      <c r="L15" s="120" t="s">
        <v>83</v>
      </c>
      <c r="M15" s="120" t="s">
        <v>83</v>
      </c>
    </row>
    <row r="16" spans="1:13" ht="15">
      <c r="A16" s="24" t="s">
        <v>15</v>
      </c>
      <c r="B16" s="93">
        <v>6759</v>
      </c>
      <c r="C16" s="96" t="str">
        <f>IF(D16&gt;0,"Yes","No")</f>
        <v>No</v>
      </c>
      <c r="D16" s="96">
        <f>COUNTIF(Georgia!$B$5:$E$5,"1115")</f>
        <v>0</v>
      </c>
      <c r="E16" s="118" t="s">
        <v>83</v>
      </c>
      <c r="F16" s="118" t="s">
        <v>83</v>
      </c>
      <c r="G16" s="118" t="s">
        <v>83</v>
      </c>
      <c r="H16" s="118" t="s">
        <v>83</v>
      </c>
      <c r="I16" s="118" t="s">
        <v>83</v>
      </c>
      <c r="J16" s="118" t="s">
        <v>83</v>
      </c>
      <c r="K16" s="118" t="s">
        <v>83</v>
      </c>
      <c r="L16" s="118" t="s">
        <v>83</v>
      </c>
      <c r="M16" s="118" t="s">
        <v>83</v>
      </c>
    </row>
    <row r="17" spans="1:13" ht="15">
      <c r="A17" s="39" t="s">
        <v>16</v>
      </c>
      <c r="B17" s="97">
        <v>0</v>
      </c>
      <c r="C17" s="99" t="str">
        <f>IF(D17&gt;0,"Yes","No")</f>
        <v>Yes</v>
      </c>
      <c r="D17" s="101">
        <f>COUNTIF(Hawaii!$B$5:$C$5,"1115")</f>
        <v>1</v>
      </c>
      <c r="E17" s="16" t="str">
        <f>Hawaii!C8</f>
        <v>Aged, blind, and disabled individuals</v>
      </c>
      <c r="F17" s="98" t="str">
        <f>Hawaii!C9</f>
        <v>NA</v>
      </c>
      <c r="G17" s="101">
        <f>COUNTIF(Hawaii!$C$10,"*First come, first served*")</f>
        <v>0</v>
      </c>
      <c r="H17" s="101">
        <f>COUNTIF(Hawaii!$C$10,"Priority")</f>
        <v>0</v>
      </c>
      <c r="I17" s="101">
        <f>COUNTIF(Hawaii!$C$10,"*Priority and wait time*")</f>
        <v>0</v>
      </c>
      <c r="J17" s="101">
        <f>COUNTIF(Hawaii!$C$10,"*No waiting list*")</f>
        <v>0</v>
      </c>
      <c r="K17" s="101">
        <f>COUNTIF(Hawaii!$C$10,"*No mention of waiting list*")</f>
        <v>0</v>
      </c>
      <c r="L17" s="101">
        <f>COUNTIF(Hawaii!$C$10,"*Unspecified*")</f>
        <v>1</v>
      </c>
      <c r="M17" s="101">
        <f>COUNTIF(Hawaii!$C$10,"*Other*")</f>
        <v>0</v>
      </c>
    </row>
    <row r="18" spans="1:13" ht="15">
      <c r="A18" s="24" t="s">
        <v>17</v>
      </c>
      <c r="B18" s="102">
        <v>0</v>
      </c>
      <c r="C18" s="96" t="str">
        <f>IF(D18&gt;0,"Yes","No")</f>
        <v>No</v>
      </c>
      <c r="D18" s="96">
        <f>COUNTIF(Idaho!$B$5:$C$5,"1115")</f>
        <v>0</v>
      </c>
      <c r="E18" s="118" t="s">
        <v>83</v>
      </c>
      <c r="F18" s="118" t="s">
        <v>83</v>
      </c>
      <c r="G18" s="118" t="s">
        <v>83</v>
      </c>
      <c r="H18" s="118" t="s">
        <v>83</v>
      </c>
      <c r="I18" s="118" t="s">
        <v>83</v>
      </c>
      <c r="J18" s="118" t="s">
        <v>83</v>
      </c>
      <c r="K18" s="118" t="s">
        <v>83</v>
      </c>
      <c r="L18" s="118" t="s">
        <v>83</v>
      </c>
      <c r="M18" s="118" t="s">
        <v>83</v>
      </c>
    </row>
    <row r="19" spans="1:13" ht="15">
      <c r="A19" s="39" t="s">
        <v>18</v>
      </c>
      <c r="B19" s="105">
        <v>19354</v>
      </c>
      <c r="C19" s="101" t="str">
        <f t="shared" ref="C19" si="2">IF(D19&gt;0,"Yes","No")</f>
        <v>No</v>
      </c>
      <c r="D19" s="101">
        <f>COUNTIF(Illinois!$B$5:$J$5,"1115")</f>
        <v>0</v>
      </c>
      <c r="E19" s="120" t="s">
        <v>83</v>
      </c>
      <c r="F19" s="120" t="s">
        <v>83</v>
      </c>
      <c r="G19" s="120" t="s">
        <v>83</v>
      </c>
      <c r="H19" s="120" t="s">
        <v>83</v>
      </c>
      <c r="I19" s="120" t="s">
        <v>83</v>
      </c>
      <c r="J19" s="120" t="s">
        <v>83</v>
      </c>
      <c r="K19" s="120" t="s">
        <v>83</v>
      </c>
      <c r="L19" s="120" t="s">
        <v>83</v>
      </c>
      <c r="M19" s="120" t="s">
        <v>83</v>
      </c>
    </row>
    <row r="20" spans="1:13" s="1" customFormat="1" ht="15">
      <c r="A20" s="24" t="s">
        <v>19</v>
      </c>
      <c r="B20" s="93">
        <v>1514</v>
      </c>
      <c r="C20" s="94" t="str">
        <f>IF(D20&gt;0,"Yes","No")</f>
        <v>No</v>
      </c>
      <c r="D20" s="94">
        <f>COUNTIF(Indiana!$B$5:$E$5,"1115")</f>
        <v>0</v>
      </c>
      <c r="E20" s="118" t="s">
        <v>83</v>
      </c>
      <c r="F20" s="118" t="s">
        <v>83</v>
      </c>
      <c r="G20" s="118" t="s">
        <v>83</v>
      </c>
      <c r="H20" s="118" t="s">
        <v>83</v>
      </c>
      <c r="I20" s="118" t="s">
        <v>83</v>
      </c>
      <c r="J20" s="118" t="s">
        <v>83</v>
      </c>
      <c r="K20" s="118" t="s">
        <v>83</v>
      </c>
      <c r="L20" s="118" t="s">
        <v>83</v>
      </c>
      <c r="M20" s="118" t="s">
        <v>83</v>
      </c>
    </row>
    <row r="21" spans="1:13" s="1" customFormat="1" ht="15">
      <c r="A21" s="39" t="s">
        <v>20</v>
      </c>
      <c r="B21" s="105">
        <v>6574</v>
      </c>
      <c r="C21" s="101" t="str">
        <f t="shared" ref="C21:C56" si="3">IF(D21&gt;0,"Yes","No")</f>
        <v>No</v>
      </c>
      <c r="D21" s="101">
        <f>COUNTIF(Iowa!$B$5:$H$5,"1115")</f>
        <v>0</v>
      </c>
      <c r="E21" s="120" t="s">
        <v>83</v>
      </c>
      <c r="F21" s="120" t="s">
        <v>83</v>
      </c>
      <c r="G21" s="120" t="s">
        <v>83</v>
      </c>
      <c r="H21" s="120" t="s">
        <v>83</v>
      </c>
      <c r="I21" s="120" t="s">
        <v>83</v>
      </c>
      <c r="J21" s="120" t="s">
        <v>83</v>
      </c>
      <c r="K21" s="120" t="s">
        <v>83</v>
      </c>
      <c r="L21" s="120" t="s">
        <v>83</v>
      </c>
      <c r="M21" s="120" t="s">
        <v>83</v>
      </c>
    </row>
    <row r="22" spans="1:13" s="1" customFormat="1" ht="30">
      <c r="A22" s="24" t="s">
        <v>21</v>
      </c>
      <c r="B22" s="93">
        <v>5230</v>
      </c>
      <c r="C22" s="121" t="str">
        <f t="shared" si="3"/>
        <v>Yes</v>
      </c>
      <c r="D22" s="94">
        <f>COUNTIF(Kansas!$B$5:$I$5,"1115")</f>
        <v>1</v>
      </c>
      <c r="E22" s="122" t="s">
        <v>1508</v>
      </c>
      <c r="F22" s="104">
        <f>500</f>
        <v>500</v>
      </c>
      <c r="G22" s="96">
        <f>COUNTIF(Kansas!$I$10,"*First come, first served*")</f>
        <v>0</v>
      </c>
      <c r="H22" s="96">
        <f>COUNTIF(Kansas!$I$10,"Priority")</f>
        <v>1</v>
      </c>
      <c r="I22" s="96">
        <f>COUNTIF(Kansas!$I$10,"*Priority and wait time*")</f>
        <v>0</v>
      </c>
      <c r="J22" s="96">
        <f>COUNTIF(Kansas!$I$10,"*No waiting list*")</f>
        <v>0</v>
      </c>
      <c r="K22" s="96">
        <f>COUNTIF(Kansas!$I$10,"*No mention of waiting list*")</f>
        <v>0</v>
      </c>
      <c r="L22" s="96">
        <f>COUNTIF(Kansas!$I$10,"*Unspecified*")</f>
        <v>0</v>
      </c>
      <c r="M22" s="96">
        <f>COUNTIF(Kansas!$I$10,"*Other*")</f>
        <v>0</v>
      </c>
    </row>
    <row r="23" spans="1:13" ht="15">
      <c r="A23" s="39" t="s">
        <v>22</v>
      </c>
      <c r="B23" s="105">
        <v>9194</v>
      </c>
      <c r="C23" s="101" t="str">
        <f t="shared" si="3"/>
        <v>No</v>
      </c>
      <c r="D23" s="101">
        <f>COUNTIF(Kentucky!$B$5:$G$5,"1115")</f>
        <v>0</v>
      </c>
      <c r="E23" s="120" t="s">
        <v>83</v>
      </c>
      <c r="F23" s="120" t="s">
        <v>83</v>
      </c>
      <c r="G23" s="120" t="s">
        <v>83</v>
      </c>
      <c r="H23" s="120" t="s">
        <v>83</v>
      </c>
      <c r="I23" s="120" t="s">
        <v>83</v>
      </c>
      <c r="J23" s="120" t="s">
        <v>83</v>
      </c>
      <c r="K23" s="120" t="s">
        <v>83</v>
      </c>
      <c r="L23" s="120" t="s">
        <v>83</v>
      </c>
      <c r="M23" s="120" t="s">
        <v>83</v>
      </c>
    </row>
    <row r="24" spans="1:13" ht="15">
      <c r="A24" s="24" t="s">
        <v>23</v>
      </c>
      <c r="B24" s="93">
        <v>64918</v>
      </c>
      <c r="C24" s="96" t="str">
        <f t="shared" si="3"/>
        <v>No</v>
      </c>
      <c r="D24" s="96">
        <f>COUNTIF(Louisiana!$B$5:$H$5,"1115")</f>
        <v>0</v>
      </c>
      <c r="E24" s="118" t="s">
        <v>83</v>
      </c>
      <c r="F24" s="118" t="s">
        <v>83</v>
      </c>
      <c r="G24" s="118" t="s">
        <v>83</v>
      </c>
      <c r="H24" s="118" t="s">
        <v>83</v>
      </c>
      <c r="I24" s="118" t="s">
        <v>83</v>
      </c>
      <c r="J24" s="118" t="s">
        <v>83</v>
      </c>
      <c r="K24" s="118" t="s">
        <v>83</v>
      </c>
      <c r="L24" s="118" t="s">
        <v>83</v>
      </c>
      <c r="M24" s="118" t="s">
        <v>83</v>
      </c>
    </row>
    <row r="25" spans="1:13" ht="15">
      <c r="A25" s="39" t="s">
        <v>24</v>
      </c>
      <c r="B25" s="105">
        <v>1515</v>
      </c>
      <c r="C25" s="101" t="str">
        <f t="shared" si="3"/>
        <v>No</v>
      </c>
      <c r="D25" s="98">
        <f>COUNTIF(Maine!$B$5:$F$5,"*1115")</f>
        <v>0</v>
      </c>
      <c r="E25" s="120" t="s">
        <v>83</v>
      </c>
      <c r="F25" s="120" t="s">
        <v>83</v>
      </c>
      <c r="G25" s="120" t="s">
        <v>83</v>
      </c>
      <c r="H25" s="120" t="s">
        <v>83</v>
      </c>
      <c r="I25" s="120" t="s">
        <v>83</v>
      </c>
      <c r="J25" s="120" t="s">
        <v>83</v>
      </c>
      <c r="K25" s="120" t="s">
        <v>83</v>
      </c>
      <c r="L25" s="120" t="s">
        <v>83</v>
      </c>
      <c r="M25" s="120" t="s">
        <v>83</v>
      </c>
    </row>
    <row r="26" spans="1:13" ht="15">
      <c r="A26" s="24" t="s">
        <v>25</v>
      </c>
      <c r="B26" s="93">
        <v>31367</v>
      </c>
      <c r="C26" s="96" t="str">
        <f t="shared" si="3"/>
        <v>No</v>
      </c>
      <c r="D26" s="96">
        <f>COUNTIF(Maryland!$B$5:$H$5,"1115")</f>
        <v>0</v>
      </c>
      <c r="E26" s="118" t="s">
        <v>83</v>
      </c>
      <c r="F26" s="118" t="s">
        <v>83</v>
      </c>
      <c r="G26" s="118" t="s">
        <v>83</v>
      </c>
      <c r="H26" s="118" t="s">
        <v>83</v>
      </c>
      <c r="I26" s="118" t="s">
        <v>83</v>
      </c>
      <c r="J26" s="118" t="s">
        <v>83</v>
      </c>
      <c r="K26" s="118" t="s">
        <v>83</v>
      </c>
      <c r="L26" s="118" t="s">
        <v>83</v>
      </c>
      <c r="M26" s="118" t="s">
        <v>83</v>
      </c>
    </row>
    <row r="27" spans="1:13" ht="15">
      <c r="A27" s="39" t="s">
        <v>26</v>
      </c>
      <c r="B27" s="97">
        <v>0</v>
      </c>
      <c r="C27" s="101" t="str">
        <f t="shared" si="3"/>
        <v>No</v>
      </c>
      <c r="D27" s="101">
        <f>COUNTIF(Massachusetts!$B$5:$K$5,"1115")</f>
        <v>0</v>
      </c>
      <c r="E27" s="120" t="s">
        <v>83</v>
      </c>
      <c r="F27" s="120" t="s">
        <v>83</v>
      </c>
      <c r="G27" s="120" t="s">
        <v>83</v>
      </c>
      <c r="H27" s="120" t="s">
        <v>83</v>
      </c>
      <c r="I27" s="120" t="s">
        <v>83</v>
      </c>
      <c r="J27" s="120" t="s">
        <v>83</v>
      </c>
      <c r="K27" s="120" t="s">
        <v>83</v>
      </c>
      <c r="L27" s="120" t="s">
        <v>83</v>
      </c>
      <c r="M27" s="120" t="s">
        <v>83</v>
      </c>
    </row>
    <row r="28" spans="1:13" ht="15">
      <c r="A28" s="24" t="s">
        <v>27</v>
      </c>
      <c r="B28" s="93">
        <v>3021</v>
      </c>
      <c r="C28" s="121" t="str">
        <f t="shared" si="3"/>
        <v>No</v>
      </c>
      <c r="D28" s="96">
        <f>COUNTIF(Michigan!$B$5:$F$5,"1115")</f>
        <v>0</v>
      </c>
      <c r="E28" s="118" t="s">
        <v>83</v>
      </c>
      <c r="F28" s="118" t="s">
        <v>83</v>
      </c>
      <c r="G28" s="118" t="s">
        <v>83</v>
      </c>
      <c r="H28" s="118" t="s">
        <v>83</v>
      </c>
      <c r="I28" s="118" t="s">
        <v>83</v>
      </c>
      <c r="J28" s="118" t="s">
        <v>83</v>
      </c>
      <c r="K28" s="118" t="s">
        <v>83</v>
      </c>
      <c r="L28" s="118" t="s">
        <v>83</v>
      </c>
      <c r="M28" s="118" t="s">
        <v>83</v>
      </c>
    </row>
    <row r="29" spans="1:13" ht="15">
      <c r="A29" s="39" t="s">
        <v>28</v>
      </c>
      <c r="B29" s="97">
        <v>31</v>
      </c>
      <c r="C29" s="101" t="str">
        <f t="shared" si="3"/>
        <v>No</v>
      </c>
      <c r="D29" s="98">
        <f>COUNTIF(Minnesota!$B$5:$F$5,"1115")</f>
        <v>0</v>
      </c>
      <c r="E29" s="120" t="s">
        <v>83</v>
      </c>
      <c r="F29" s="120" t="s">
        <v>83</v>
      </c>
      <c r="G29" s="120" t="s">
        <v>83</v>
      </c>
      <c r="H29" s="120" t="s">
        <v>83</v>
      </c>
      <c r="I29" s="120" t="s">
        <v>83</v>
      </c>
      <c r="J29" s="120" t="s">
        <v>83</v>
      </c>
      <c r="K29" s="120" t="s">
        <v>83</v>
      </c>
      <c r="L29" s="120" t="s">
        <v>83</v>
      </c>
      <c r="M29" s="120" t="s">
        <v>83</v>
      </c>
    </row>
    <row r="30" spans="1:13" ht="15">
      <c r="A30" s="24" t="s">
        <v>29</v>
      </c>
      <c r="B30" s="93">
        <v>13510</v>
      </c>
      <c r="C30" s="96" t="str">
        <f t="shared" si="3"/>
        <v>No</v>
      </c>
      <c r="D30" s="96">
        <f>COUNTIF(Mississippi!$B$5:$F$5,"1115")</f>
        <v>0</v>
      </c>
      <c r="E30" s="118" t="s">
        <v>83</v>
      </c>
      <c r="F30" s="118" t="s">
        <v>83</v>
      </c>
      <c r="G30" s="118" t="s">
        <v>83</v>
      </c>
      <c r="H30" s="118" t="s">
        <v>83</v>
      </c>
      <c r="I30" s="118" t="s">
        <v>83</v>
      </c>
      <c r="J30" s="118" t="s">
        <v>83</v>
      </c>
      <c r="K30" s="118" t="s">
        <v>83</v>
      </c>
      <c r="L30" s="118" t="s">
        <v>83</v>
      </c>
      <c r="M30" s="118" t="s">
        <v>83</v>
      </c>
    </row>
    <row r="31" spans="1:13" ht="15">
      <c r="A31" s="39" t="s">
        <v>30</v>
      </c>
      <c r="B31" s="97">
        <v>100</v>
      </c>
      <c r="C31" s="101" t="str">
        <f t="shared" si="3"/>
        <v>No</v>
      </c>
      <c r="D31" s="101">
        <f>COUNTIF(Missouri!$B$5:$K$5,"1115")</f>
        <v>0</v>
      </c>
      <c r="E31" s="120" t="s">
        <v>83</v>
      </c>
      <c r="F31" s="120" t="s">
        <v>83</v>
      </c>
      <c r="G31" s="120" t="s">
        <v>83</v>
      </c>
      <c r="H31" s="120" t="s">
        <v>83</v>
      </c>
      <c r="I31" s="120" t="s">
        <v>83</v>
      </c>
      <c r="J31" s="120" t="s">
        <v>83</v>
      </c>
      <c r="K31" s="120" t="s">
        <v>83</v>
      </c>
      <c r="L31" s="120" t="s">
        <v>83</v>
      </c>
      <c r="M31" s="120" t="s">
        <v>83</v>
      </c>
    </row>
    <row r="32" spans="1:13" ht="15">
      <c r="A32" s="24" t="s">
        <v>31</v>
      </c>
      <c r="B32" s="93">
        <v>2122</v>
      </c>
      <c r="C32" s="96" t="str">
        <f t="shared" si="3"/>
        <v>No</v>
      </c>
      <c r="D32" s="94">
        <f>COUNTIF(Montana!$B$5:$E$5,"1115")</f>
        <v>0</v>
      </c>
      <c r="E32" s="118" t="s">
        <v>83</v>
      </c>
      <c r="F32" s="118" t="s">
        <v>83</v>
      </c>
      <c r="G32" s="118" t="s">
        <v>83</v>
      </c>
      <c r="H32" s="118" t="s">
        <v>83</v>
      </c>
      <c r="I32" s="118" t="s">
        <v>83</v>
      </c>
      <c r="J32" s="118" t="s">
        <v>83</v>
      </c>
      <c r="K32" s="118" t="s">
        <v>83</v>
      </c>
      <c r="L32" s="118" t="s">
        <v>83</v>
      </c>
      <c r="M32" s="118" t="s">
        <v>83</v>
      </c>
    </row>
    <row r="33" spans="1:13" ht="15">
      <c r="A33" s="39" t="s">
        <v>32</v>
      </c>
      <c r="B33" s="105">
        <v>1627</v>
      </c>
      <c r="C33" s="101" t="str">
        <f>IF(D33&gt;0,"Yes","No")</f>
        <v>No</v>
      </c>
      <c r="D33" s="101">
        <f>COUNTIF(Nebraska!$B$5:$E$5,"1115")</f>
        <v>0</v>
      </c>
      <c r="E33" s="120" t="s">
        <v>83</v>
      </c>
      <c r="F33" s="120" t="s">
        <v>83</v>
      </c>
      <c r="G33" s="120" t="s">
        <v>83</v>
      </c>
      <c r="H33" s="120" t="s">
        <v>83</v>
      </c>
      <c r="I33" s="120" t="s">
        <v>83</v>
      </c>
      <c r="J33" s="120" t="s">
        <v>83</v>
      </c>
      <c r="K33" s="120" t="s">
        <v>83</v>
      </c>
      <c r="L33" s="120" t="s">
        <v>83</v>
      </c>
      <c r="M33" s="120" t="s">
        <v>83</v>
      </c>
    </row>
    <row r="34" spans="1:13" ht="15">
      <c r="A34" s="24" t="s">
        <v>33</v>
      </c>
      <c r="B34" s="93">
        <v>1159</v>
      </c>
      <c r="C34" s="96" t="str">
        <f t="shared" si="3"/>
        <v>No</v>
      </c>
      <c r="D34" s="96">
        <f>COUNTIF(Nevada!$B$5:$D$5,"1115")</f>
        <v>0</v>
      </c>
      <c r="E34" s="118" t="s">
        <v>83</v>
      </c>
      <c r="F34" s="118" t="s">
        <v>83</v>
      </c>
      <c r="G34" s="118" t="s">
        <v>83</v>
      </c>
      <c r="H34" s="118" t="s">
        <v>83</v>
      </c>
      <c r="I34" s="118" t="s">
        <v>83</v>
      </c>
      <c r="J34" s="118" t="s">
        <v>83</v>
      </c>
      <c r="K34" s="118" t="s">
        <v>83</v>
      </c>
      <c r="L34" s="118" t="s">
        <v>83</v>
      </c>
      <c r="M34" s="118" t="s">
        <v>83</v>
      </c>
    </row>
    <row r="35" spans="1:13" ht="15">
      <c r="A35" s="39" t="s">
        <v>56</v>
      </c>
      <c r="B35" s="97">
        <v>105</v>
      </c>
      <c r="C35" s="101" t="str">
        <f t="shared" si="3"/>
        <v>No</v>
      </c>
      <c r="D35" s="101">
        <f>COUNTIF('New Hampshire'!$B$5:$E$5,"1115")</f>
        <v>0</v>
      </c>
      <c r="E35" s="120" t="s">
        <v>83</v>
      </c>
      <c r="F35" s="120" t="s">
        <v>83</v>
      </c>
      <c r="G35" s="120" t="s">
        <v>83</v>
      </c>
      <c r="H35" s="120" t="s">
        <v>83</v>
      </c>
      <c r="I35" s="120" t="s">
        <v>83</v>
      </c>
      <c r="J35" s="120" t="s">
        <v>83</v>
      </c>
      <c r="K35" s="120" t="s">
        <v>83</v>
      </c>
      <c r="L35" s="120" t="s">
        <v>83</v>
      </c>
      <c r="M35" s="120" t="s">
        <v>83</v>
      </c>
    </row>
    <row r="36" spans="1:13" ht="90">
      <c r="A36" s="24" t="s">
        <v>34</v>
      </c>
      <c r="B36" s="102">
        <v>0</v>
      </c>
      <c r="C36" s="115" t="str">
        <f t="shared" si="3"/>
        <v>Yes</v>
      </c>
      <c r="D36" s="95">
        <f>COUNTIF('New Jersey'!$B$5:$C$5,"1115")</f>
        <v>1</v>
      </c>
      <c r="E36" s="17" t="str">
        <f>'New Jersey'!C8</f>
        <v>Aged
Autism
Disabled
Developmental disability
Intellectual disability
Serious emotional disturbance</v>
      </c>
      <c r="F36" s="115" t="str">
        <f>'New Jersey'!C9</f>
        <v>NA</v>
      </c>
      <c r="G36" s="121">
        <f>COUNTIF('New Jersey'!$C$10,"*First come, first served*")</f>
        <v>1</v>
      </c>
      <c r="H36" s="96">
        <f>COUNTIF('New Jersey'!$C$10,"Priority")</f>
        <v>0</v>
      </c>
      <c r="I36" s="96">
        <f>COUNTIF('New Jersey'!$C$10,"*Priority and wait time*")</f>
        <v>0</v>
      </c>
      <c r="J36" s="96">
        <f>COUNTIF('New Jersey'!$C$10,"*No waiting list*")</f>
        <v>1</v>
      </c>
      <c r="K36" s="96">
        <f>COUNTIF('New Jersey'!$C$10,"*No mention of waiting list*")</f>
        <v>0</v>
      </c>
      <c r="L36" s="96">
        <f>COUNTIF('New Jersey'!$C$10,"*Unspecified*")</f>
        <v>0</v>
      </c>
      <c r="M36" s="96">
        <f>COUNTIF('New Jersey'!$C$10,"*Other*")</f>
        <v>0</v>
      </c>
    </row>
    <row r="37" spans="1:13" ht="60">
      <c r="A37" s="39" t="s">
        <v>35</v>
      </c>
      <c r="B37" s="97">
        <v>20355</v>
      </c>
      <c r="C37" s="101" t="str">
        <f t="shared" si="3"/>
        <v>Yes</v>
      </c>
      <c r="D37" s="101">
        <f>COUNTIF('New Mexico'!$B$5:$E$5,"1115")</f>
        <v>1</v>
      </c>
      <c r="E37" s="16" t="str">
        <f>'New Mexico'!E8</f>
        <v>Aged
Disabled (physical)
Disabled (other)
HIV/AIDS</v>
      </c>
      <c r="F37" s="123">
        <f>'New Mexico'!E9</f>
        <v>5789</v>
      </c>
      <c r="G37" s="101">
        <f>COUNTIF('New Mexico'!$E$10,"*First come, first served*")</f>
        <v>0</v>
      </c>
      <c r="H37" s="101">
        <f>COUNTIF('New Mexico'!$E$10,"Priority")</f>
        <v>0</v>
      </c>
      <c r="I37" s="101">
        <f>COUNTIF('New Mexico'!$E$10,"*Priority and wait time*")</f>
        <v>0</v>
      </c>
      <c r="J37" s="110">
        <f>COUNTIF('New Mexico'!$E$10,"*No waiting list*")</f>
        <v>0</v>
      </c>
      <c r="K37" s="110">
        <f>COUNTIF('New Mexico'!$E$10,"*No mention of waiting list*")</f>
        <v>0</v>
      </c>
      <c r="L37" s="110">
        <f>COUNTIF('New Mexico'!$E$10,"*Unspecified*")</f>
        <v>0</v>
      </c>
      <c r="M37" s="101">
        <f>COUNTIF('New Mexico'!$E$10,"*Other*")</f>
        <v>1</v>
      </c>
    </row>
    <row r="38" spans="1:13" ht="120">
      <c r="A38" s="24" t="s">
        <v>36</v>
      </c>
      <c r="B38" s="102" t="s">
        <v>1428</v>
      </c>
      <c r="C38" s="96" t="str">
        <f t="shared" si="3"/>
        <v>Yes</v>
      </c>
      <c r="D38" s="94">
        <f>COUNTIF('New York'!$B$5:$F$5,"1115")</f>
        <v>1</v>
      </c>
      <c r="E38" s="15" t="str">
        <f>'New York'!F8</f>
        <v>Demonstration Population 9 (HCBS Expansion). Individuals who are not otherwise eligible, are receiving HCBS, and who are determined to be medically needy based on New York’s medically needy income level, after application of community spouse and spousal impoverishment eligibility and post-eligibility rules consistent with section 1924 of the Act.</v>
      </c>
      <c r="F38" s="94" t="str">
        <f>'New York'!F9</f>
        <v>NA</v>
      </c>
      <c r="G38" s="96">
        <f>COUNTIF('New York'!$F$10,"*First come, first served*")</f>
        <v>0</v>
      </c>
      <c r="H38" s="96">
        <f>COUNTIF('New York'!$F$10,"Priority")</f>
        <v>0</v>
      </c>
      <c r="I38" s="96">
        <f>COUNTIF('New York'!$F$10,"*Priority and wait time*")</f>
        <v>0</v>
      </c>
      <c r="J38" s="96">
        <f>COUNTIF('New York'!$F$10,"*No waiting list*")</f>
        <v>0</v>
      </c>
      <c r="K38" s="96">
        <f>COUNTIF('New York'!$F$10,"*No mention of waiting list*")</f>
        <v>1</v>
      </c>
      <c r="L38" s="96">
        <f>COUNTIF('New York'!$F$10,"*Unspecified*")</f>
        <v>0</v>
      </c>
      <c r="M38" s="96">
        <f>COUNTIF('New York'!$F$10,"*Other*")</f>
        <v>0</v>
      </c>
    </row>
    <row r="39" spans="1:13" ht="45">
      <c r="A39" s="39" t="s">
        <v>37</v>
      </c>
      <c r="B39" s="105">
        <v>14397</v>
      </c>
      <c r="C39" s="110" t="str">
        <f t="shared" si="3"/>
        <v>Yes</v>
      </c>
      <c r="D39" s="101">
        <f>COUNTIF('North Carolina'!$B$5:$F$5,"1115")</f>
        <v>1</v>
      </c>
      <c r="E39" s="73" t="str">
        <f>'North Carolina'!F8</f>
        <v>Brain injury
Developmental disability
Intellectual disability</v>
      </c>
      <c r="F39" s="105" t="str">
        <f>'North Carolina'!F9</f>
        <v>NA</v>
      </c>
      <c r="G39" s="107">
        <f>COUNTIF('North Carolina'!$F$10,"*First come, first served*")</f>
        <v>0</v>
      </c>
      <c r="H39" s="107">
        <f>COUNTIF('North Carolina'!$F$10,"Priority")</f>
        <v>0</v>
      </c>
      <c r="I39" s="107">
        <f>COUNTIF('North Carolina'!$F$10,"*Priority and wait time*")</f>
        <v>0</v>
      </c>
      <c r="J39" s="107">
        <f>COUNTIF('North Carolina'!$F$10,"*No waiting list*")</f>
        <v>0</v>
      </c>
      <c r="K39" s="107">
        <f>COUNTIF('North Carolina'!$F$10,"*No mention of waiting list*")</f>
        <v>0</v>
      </c>
      <c r="L39" s="107">
        <f>COUNTIF('North Carolina'!$F$10,"*Unspecified*")</f>
        <v>0</v>
      </c>
      <c r="M39" s="107">
        <f>COUNTIF('North Carolina'!$F$10,"*Other*")</f>
        <v>0</v>
      </c>
    </row>
    <row r="40" spans="1:13" ht="15">
      <c r="A40" s="24" t="s">
        <v>38</v>
      </c>
      <c r="B40" s="102">
        <v>17</v>
      </c>
      <c r="C40" s="96" t="str">
        <f>IF(D40&gt;0,"Yes","No")</f>
        <v>No</v>
      </c>
      <c r="D40" s="96">
        <f>COUNTIF('North Dakota'!$B$5:$G$5,"1115")</f>
        <v>0</v>
      </c>
      <c r="E40" s="118" t="s">
        <v>83</v>
      </c>
      <c r="F40" s="118" t="s">
        <v>83</v>
      </c>
      <c r="G40" s="118" t="s">
        <v>83</v>
      </c>
      <c r="H40" s="118" t="s">
        <v>83</v>
      </c>
      <c r="I40" s="118" t="s">
        <v>83</v>
      </c>
      <c r="J40" s="118" t="s">
        <v>83</v>
      </c>
      <c r="K40" s="118" t="s">
        <v>83</v>
      </c>
      <c r="L40" s="118" t="s">
        <v>83</v>
      </c>
      <c r="M40" s="118" t="s">
        <v>83</v>
      </c>
    </row>
    <row r="41" spans="1:13" ht="15">
      <c r="A41" s="39" t="s">
        <v>39</v>
      </c>
      <c r="B41" s="105">
        <v>68644</v>
      </c>
      <c r="C41" s="101" t="str">
        <f>IF(D41&gt;0,"Yes","No")</f>
        <v>No</v>
      </c>
      <c r="D41" s="101">
        <f>COUNTIF(Ohio!$B$5:$H$5,"1115")</f>
        <v>0</v>
      </c>
      <c r="E41" s="120" t="s">
        <v>83</v>
      </c>
      <c r="F41" s="120" t="s">
        <v>83</v>
      </c>
      <c r="G41" s="120" t="s">
        <v>83</v>
      </c>
      <c r="H41" s="120" t="s">
        <v>83</v>
      </c>
      <c r="I41" s="120" t="s">
        <v>83</v>
      </c>
      <c r="J41" s="120" t="s">
        <v>83</v>
      </c>
      <c r="K41" s="120" t="s">
        <v>83</v>
      </c>
      <c r="L41" s="120" t="s">
        <v>83</v>
      </c>
      <c r="M41" s="120" t="s">
        <v>83</v>
      </c>
    </row>
    <row r="42" spans="1:13" ht="15">
      <c r="A42" s="24" t="s">
        <v>40</v>
      </c>
      <c r="B42" s="93">
        <v>7672</v>
      </c>
      <c r="C42" s="96" t="str">
        <f t="shared" si="3"/>
        <v>No</v>
      </c>
      <c r="D42" s="96">
        <f>COUNTIF(Oklahoma!$B$5:$G$5,"1115")</f>
        <v>0</v>
      </c>
      <c r="E42" s="118" t="s">
        <v>83</v>
      </c>
      <c r="F42" s="118" t="s">
        <v>83</v>
      </c>
      <c r="G42" s="118" t="s">
        <v>83</v>
      </c>
      <c r="H42" s="118" t="s">
        <v>83</v>
      </c>
      <c r="I42" s="118" t="s">
        <v>83</v>
      </c>
      <c r="J42" s="118" t="s">
        <v>83</v>
      </c>
      <c r="K42" s="118" t="s">
        <v>83</v>
      </c>
      <c r="L42" s="118" t="s">
        <v>83</v>
      </c>
      <c r="M42" s="118" t="s">
        <v>83</v>
      </c>
    </row>
    <row r="43" spans="1:13" ht="15">
      <c r="A43" s="39" t="s">
        <v>41</v>
      </c>
      <c r="B43" s="97">
        <v>182</v>
      </c>
      <c r="C43" s="101" t="str">
        <f t="shared" si="3"/>
        <v>No</v>
      </c>
      <c r="D43" s="101">
        <f>COUNTIF(Oregon!$B$5:$G$5,"1115")</f>
        <v>0</v>
      </c>
      <c r="E43" s="120" t="s">
        <v>83</v>
      </c>
      <c r="F43" s="120" t="s">
        <v>83</v>
      </c>
      <c r="G43" s="120" t="s">
        <v>83</v>
      </c>
      <c r="H43" s="120" t="s">
        <v>83</v>
      </c>
      <c r="I43" s="120" t="s">
        <v>83</v>
      </c>
      <c r="J43" s="120" t="s">
        <v>83</v>
      </c>
      <c r="K43" s="120" t="s">
        <v>83</v>
      </c>
      <c r="L43" s="120" t="s">
        <v>83</v>
      </c>
      <c r="M43" s="120" t="s">
        <v>83</v>
      </c>
    </row>
    <row r="44" spans="1:13" ht="15">
      <c r="A44" s="24" t="s">
        <v>42</v>
      </c>
      <c r="B44" s="93">
        <v>16532</v>
      </c>
      <c r="C44" s="96" t="str">
        <f t="shared" si="3"/>
        <v>No</v>
      </c>
      <c r="D44" s="96">
        <f>COUNTIF(Pennsylvania!$B$5:$H$5,"1115")</f>
        <v>0</v>
      </c>
      <c r="E44" s="118" t="s">
        <v>83</v>
      </c>
      <c r="F44" s="118" t="s">
        <v>83</v>
      </c>
      <c r="G44" s="118" t="s">
        <v>83</v>
      </c>
      <c r="H44" s="118" t="s">
        <v>83</v>
      </c>
      <c r="I44" s="118" t="s">
        <v>83</v>
      </c>
      <c r="J44" s="118" t="s">
        <v>83</v>
      </c>
      <c r="K44" s="118" t="s">
        <v>83</v>
      </c>
      <c r="L44" s="118" t="s">
        <v>83</v>
      </c>
      <c r="M44" s="118" t="s">
        <v>83</v>
      </c>
    </row>
    <row r="45" spans="1:13" ht="30">
      <c r="A45" s="39" t="s">
        <v>43</v>
      </c>
      <c r="B45" s="97">
        <v>0</v>
      </c>
      <c r="C45" s="101" t="str">
        <f t="shared" si="3"/>
        <v>Yes</v>
      </c>
      <c r="D45" s="101">
        <f>COUNTIF('Rhode Island'!$B$5,"1115")</f>
        <v>1</v>
      </c>
      <c r="E45" s="16" t="str">
        <f>'Rhode Island'!B8</f>
        <v>Individuals eligible as aged, blind or disabled (ABD) under the Medicaid state plan</v>
      </c>
      <c r="F45" s="98" t="str">
        <f>'Rhode Island'!B9</f>
        <v>NA</v>
      </c>
      <c r="G45" s="101">
        <f>COUNTIF('Rhode Island'!$B$10,"*First come, first served*")</f>
        <v>0</v>
      </c>
      <c r="H45" s="101">
        <f>COUNTIF('Rhode Island'!$B$10,"Priority")</f>
        <v>1</v>
      </c>
      <c r="I45" s="101">
        <f>COUNTIF('Rhode Island'!$B$10,"*Priority and wait time*")</f>
        <v>0</v>
      </c>
      <c r="J45" s="101">
        <f>COUNTIF('Rhode Island'!$B$10,"*No waiting list*")</f>
        <v>0</v>
      </c>
      <c r="K45" s="101">
        <f>COUNTIF('Rhode Island'!$B$10,"*No mention of waiting list*")</f>
        <v>0</v>
      </c>
      <c r="L45" s="101">
        <f>COUNTIF('Rhode Island'!$B$10,"*Unspecified*")</f>
        <v>0</v>
      </c>
      <c r="M45" s="101">
        <f>COUNTIF('Rhode Island'!$B$10,"*Other*")</f>
        <v>0</v>
      </c>
    </row>
    <row r="46" spans="1:13" ht="15">
      <c r="A46" s="24" t="s">
        <v>44</v>
      </c>
      <c r="B46" s="93">
        <v>11292</v>
      </c>
      <c r="C46" s="96" t="str">
        <f>IF(D46&gt;0,"Yes","No")</f>
        <v>No</v>
      </c>
      <c r="D46" s="96">
        <f>COUNTIF('South Carolina'!$B$5:$H$5,"1115")</f>
        <v>0</v>
      </c>
      <c r="E46" s="118" t="s">
        <v>83</v>
      </c>
      <c r="F46" s="118" t="s">
        <v>83</v>
      </c>
      <c r="G46" s="118" t="s">
        <v>83</v>
      </c>
      <c r="H46" s="118" t="s">
        <v>83</v>
      </c>
      <c r="I46" s="118" t="s">
        <v>83</v>
      </c>
      <c r="J46" s="118" t="s">
        <v>83</v>
      </c>
      <c r="K46" s="118" t="s">
        <v>83</v>
      </c>
      <c r="L46" s="118" t="s">
        <v>83</v>
      </c>
      <c r="M46" s="118" t="s">
        <v>83</v>
      </c>
    </row>
    <row r="47" spans="1:13" ht="15">
      <c r="A47" s="39" t="s">
        <v>45</v>
      </c>
      <c r="B47" s="97">
        <v>350</v>
      </c>
      <c r="C47" s="101" t="str">
        <f t="shared" si="3"/>
        <v>No</v>
      </c>
      <c r="D47" s="101">
        <f>COUNTIF('South Dakota'!$B$5:$D$5,"1115")</f>
        <v>0</v>
      </c>
      <c r="E47" s="120" t="s">
        <v>83</v>
      </c>
      <c r="F47" s="120" t="s">
        <v>83</v>
      </c>
      <c r="G47" s="120" t="s">
        <v>83</v>
      </c>
      <c r="H47" s="120" t="s">
        <v>83</v>
      </c>
      <c r="I47" s="120" t="s">
        <v>83</v>
      </c>
      <c r="J47" s="120" t="s">
        <v>83</v>
      </c>
      <c r="K47" s="120" t="s">
        <v>83</v>
      </c>
      <c r="L47" s="120" t="s">
        <v>83</v>
      </c>
      <c r="M47" s="120" t="s">
        <v>83</v>
      </c>
    </row>
    <row r="48" spans="1:13" ht="60">
      <c r="A48" s="24" t="s">
        <v>46</v>
      </c>
      <c r="B48" s="93">
        <v>7263</v>
      </c>
      <c r="C48" s="96" t="str">
        <f t="shared" si="3"/>
        <v>Yes</v>
      </c>
      <c r="D48" s="96">
        <f>COUNTIF(Tennessee!$B$5:$E$5,"1115")</f>
        <v>1</v>
      </c>
      <c r="E48" s="15" t="str">
        <f>Tennessee!E8</f>
        <v>Aged
Disabled (physical)
Developmental disability
Intellectual disability</v>
      </c>
      <c r="F48" s="94">
        <f>10500</f>
        <v>10500</v>
      </c>
      <c r="G48" s="96">
        <f>COUNTIF(Tennessee!$E$10,"*First come, first served*")</f>
        <v>0</v>
      </c>
      <c r="H48" s="96">
        <f>COUNTIF(Tennessee!$E$10,"Priority")</f>
        <v>1</v>
      </c>
      <c r="I48" s="96">
        <f>COUNTIF(Tennessee!$E$10,"*Priority and wait time*")</f>
        <v>0</v>
      </c>
      <c r="J48" s="96">
        <f>COUNTIF(Tennessee!$E$10,"*No waiting list*")</f>
        <v>0</v>
      </c>
      <c r="K48" s="96">
        <f>COUNTIF(Tennessee!$E$10,"*No mention of waiting list*")</f>
        <v>0</v>
      </c>
      <c r="L48" s="96">
        <f>COUNTIF(Tennessee!$E$10,"*Unspecified*")</f>
        <v>0</v>
      </c>
      <c r="M48" s="96">
        <f>COUNTIF(Tennessee!$E$10,"*Other*")</f>
        <v>0</v>
      </c>
    </row>
    <row r="49" spans="1:13" ht="30">
      <c r="A49" s="39" t="s">
        <v>47</v>
      </c>
      <c r="B49" s="105">
        <v>385208</v>
      </c>
      <c r="C49" s="101" t="str">
        <f t="shared" si="3"/>
        <v>Yes</v>
      </c>
      <c r="D49" s="101">
        <f>COUNTIF(Texas!$B$5:$H$5,"1115")</f>
        <v>1</v>
      </c>
      <c r="E49" s="16" t="str">
        <f>Texas!H8</f>
        <v>Aged
Disabled</v>
      </c>
      <c r="F49" s="98">
        <v>24772</v>
      </c>
      <c r="G49" s="101">
        <f>COUNTIF(Texas!$H$10,"*First come, first served*")</f>
        <v>1</v>
      </c>
      <c r="H49" s="101">
        <f>COUNTIF(Texas!$H$10,"Priority")</f>
        <v>0</v>
      </c>
      <c r="I49" s="101">
        <f>COUNTIF(Texas!$H$10,"*Priority and wait time*")</f>
        <v>0</v>
      </c>
      <c r="J49" s="101">
        <f>COUNTIF(Texas!$H$10,"*No waiting list*")</f>
        <v>0</v>
      </c>
      <c r="K49" s="101">
        <f>COUNTIF(Texas!$H$10,"*No mention of waiting list*")</f>
        <v>0</v>
      </c>
      <c r="L49" s="101">
        <f>COUNTIF(Texas!$H$10,"*Unspecified*")</f>
        <v>0</v>
      </c>
      <c r="M49" s="101">
        <f>COUNTIF(Texas!$H$10,"*Other*")</f>
        <v>0</v>
      </c>
    </row>
    <row r="50" spans="1:13" ht="15">
      <c r="A50" s="24" t="s">
        <v>48</v>
      </c>
      <c r="B50" s="93">
        <v>3335</v>
      </c>
      <c r="C50" s="96" t="str">
        <f t="shared" si="3"/>
        <v>No</v>
      </c>
      <c r="D50" s="96">
        <f>COUNTIF(Utah!$B$5:$I$5,"1115")</f>
        <v>0</v>
      </c>
      <c r="E50" s="118" t="s">
        <v>83</v>
      </c>
      <c r="F50" s="118" t="s">
        <v>83</v>
      </c>
      <c r="G50" s="118" t="s">
        <v>83</v>
      </c>
      <c r="H50" s="118" t="s">
        <v>83</v>
      </c>
      <c r="I50" s="118" t="s">
        <v>83</v>
      </c>
      <c r="J50" s="118" t="s">
        <v>83</v>
      </c>
      <c r="K50" s="118" t="s">
        <v>83</v>
      </c>
      <c r="L50" s="118" t="s">
        <v>83</v>
      </c>
      <c r="M50" s="118" t="s">
        <v>83</v>
      </c>
    </row>
    <row r="51" spans="1:13" ht="75">
      <c r="A51" s="39" t="s">
        <v>49</v>
      </c>
      <c r="B51" s="97">
        <v>0</v>
      </c>
      <c r="C51" s="101" t="str">
        <f t="shared" si="3"/>
        <v>Yes</v>
      </c>
      <c r="D51" s="101">
        <f>COUNTIF(Vermont!$B$5,"1115")</f>
        <v>1</v>
      </c>
      <c r="E51" s="16" t="str">
        <f>Vermont!B8</f>
        <v>Aged
Disabled (physical)
Brain injury
Mental illness
Developmental disabilities</v>
      </c>
      <c r="F51" s="98" t="str">
        <f>Vermont!B9</f>
        <v>NA</v>
      </c>
      <c r="G51" s="101">
        <f>COUNTIF(Vermont!$B$10,"*First come, first served*")</f>
        <v>0</v>
      </c>
      <c r="H51" s="101">
        <f>COUNTIF(Vermont!$B$10,"Priority")</f>
        <v>1</v>
      </c>
      <c r="I51" s="101">
        <f>COUNTIF(Vermont!$B$10,"*Priority and wait time*")</f>
        <v>0</v>
      </c>
      <c r="J51" s="101">
        <f>COUNTIF(Vermont!$B$10,"*No waiting list*")</f>
        <v>0</v>
      </c>
      <c r="K51" s="101">
        <f>COUNTIF(Vermont!$B$10,"*No mention of waiting list*")</f>
        <v>0</v>
      </c>
      <c r="L51" s="101">
        <f>COUNTIF(Vermont!$B$10,"*Unspecified*")</f>
        <v>0</v>
      </c>
      <c r="M51" s="101">
        <f>COUNTIF(Vermont!$B$10,"*Other*")</f>
        <v>0</v>
      </c>
    </row>
    <row r="52" spans="1:13" ht="15">
      <c r="A52" s="24" t="s">
        <v>50</v>
      </c>
      <c r="B52" s="93">
        <v>13215</v>
      </c>
      <c r="C52" s="96" t="str">
        <f t="shared" si="3"/>
        <v>No</v>
      </c>
      <c r="D52" s="94">
        <f>COUNTIF(Virginia!$B$5:$E$5,"1115")</f>
        <v>0</v>
      </c>
      <c r="E52" s="118" t="s">
        <v>83</v>
      </c>
      <c r="F52" s="118" t="s">
        <v>83</v>
      </c>
      <c r="G52" s="118" t="s">
        <v>83</v>
      </c>
      <c r="H52" s="118" t="s">
        <v>83</v>
      </c>
      <c r="I52" s="118" t="s">
        <v>83</v>
      </c>
      <c r="J52" s="118" t="s">
        <v>83</v>
      </c>
      <c r="K52" s="118" t="s">
        <v>83</v>
      </c>
      <c r="L52" s="118" t="s">
        <v>83</v>
      </c>
      <c r="M52" s="118" t="s">
        <v>83</v>
      </c>
    </row>
    <row r="53" spans="1:13" ht="30">
      <c r="A53" s="39" t="s">
        <v>51</v>
      </c>
      <c r="B53" s="97">
        <v>0</v>
      </c>
      <c r="C53" s="110" t="str">
        <f t="shared" si="3"/>
        <v>Yes</v>
      </c>
      <c r="D53" s="101">
        <f>COUNTIF(Washington!$B$5:$J$5,"1115")</f>
        <v>1</v>
      </c>
      <c r="E53" s="73" t="s">
        <v>1509</v>
      </c>
      <c r="F53" s="105" t="s">
        <v>2</v>
      </c>
      <c r="G53" s="101">
        <f>COUNTIF(Washington!$J$10,"*First come, first served*")</f>
        <v>0</v>
      </c>
      <c r="H53" s="101">
        <f>COUNTIF(Washington!$J$10,"Priority")</f>
        <v>0</v>
      </c>
      <c r="I53" s="101">
        <f>COUNTIF(Washington!$BJ$10,"*Priority and wait time*")</f>
        <v>0</v>
      </c>
      <c r="J53" s="101">
        <f>COUNTIF(Washington!$J$10,"*No waiting list*")</f>
        <v>0</v>
      </c>
      <c r="K53" s="101">
        <f>COUNTIF(Washington!$J$10,"*No mention of waiting list*")</f>
        <v>0</v>
      </c>
      <c r="L53" s="101">
        <f>COUNTIF(Washington!$J$10,"*Unspecified*")</f>
        <v>1</v>
      </c>
      <c r="M53" s="101">
        <f>COUNTIF(Washington!$J$10,"*Other*")</f>
        <v>0</v>
      </c>
    </row>
    <row r="54" spans="1:13" ht="15">
      <c r="A54" s="24" t="s">
        <v>52</v>
      </c>
      <c r="B54" s="93">
        <v>1236</v>
      </c>
      <c r="C54" s="95" t="str">
        <f t="shared" si="3"/>
        <v>No</v>
      </c>
      <c r="D54" s="96">
        <f>COUNTIF('West Virginia'!$B$5:$D$5,"1115")</f>
        <v>0</v>
      </c>
      <c r="E54" s="118" t="s">
        <v>83</v>
      </c>
      <c r="F54" s="118" t="s">
        <v>83</v>
      </c>
      <c r="G54" s="118" t="s">
        <v>83</v>
      </c>
      <c r="H54" s="118" t="s">
        <v>83</v>
      </c>
      <c r="I54" s="118" t="s">
        <v>83</v>
      </c>
      <c r="J54" s="118" t="s">
        <v>83</v>
      </c>
      <c r="K54" s="118" t="s">
        <v>83</v>
      </c>
      <c r="L54" s="118" t="s">
        <v>83</v>
      </c>
      <c r="M54" s="118" t="s">
        <v>83</v>
      </c>
    </row>
    <row r="55" spans="1:13" ht="15">
      <c r="A55" s="39" t="s">
        <v>53</v>
      </c>
      <c r="B55" s="105">
        <v>3151</v>
      </c>
      <c r="C55" s="101" t="str">
        <f t="shared" si="3"/>
        <v>No</v>
      </c>
      <c r="D55" s="101">
        <f>COUNTIF(Wisconsin!$B$5:$D$5,"1115")</f>
        <v>0</v>
      </c>
      <c r="E55" s="120" t="s">
        <v>83</v>
      </c>
      <c r="F55" s="120" t="s">
        <v>83</v>
      </c>
      <c r="G55" s="120" t="s">
        <v>83</v>
      </c>
      <c r="H55" s="120" t="s">
        <v>83</v>
      </c>
      <c r="I55" s="120" t="s">
        <v>83</v>
      </c>
      <c r="J55" s="120" t="s">
        <v>83</v>
      </c>
      <c r="K55" s="120" t="s">
        <v>83</v>
      </c>
      <c r="L55" s="120" t="s">
        <v>83</v>
      </c>
      <c r="M55" s="120" t="s">
        <v>83</v>
      </c>
    </row>
    <row r="56" spans="1:13" ht="15">
      <c r="A56" s="24" t="s">
        <v>54</v>
      </c>
      <c r="B56" s="102">
        <v>279</v>
      </c>
      <c r="C56" s="96" t="str">
        <f t="shared" si="3"/>
        <v>No</v>
      </c>
      <c r="D56" s="94">
        <f>COUNTIF(Wyoming!$B$5:$E$5,"1115")</f>
        <v>0</v>
      </c>
      <c r="E56" s="118" t="s">
        <v>83</v>
      </c>
      <c r="F56" s="118" t="s">
        <v>83</v>
      </c>
      <c r="G56" s="118" t="s">
        <v>83</v>
      </c>
      <c r="H56" s="118" t="s">
        <v>83</v>
      </c>
      <c r="I56" s="118" t="s">
        <v>83</v>
      </c>
      <c r="J56" s="118" t="s">
        <v>83</v>
      </c>
      <c r="K56" s="118" t="s">
        <v>83</v>
      </c>
      <c r="L56" s="118" t="s">
        <v>83</v>
      </c>
      <c r="M56" s="118" t="s">
        <v>83</v>
      </c>
    </row>
    <row r="57" spans="1:13" ht="69" customHeight="1">
      <c r="A57" s="154" t="s">
        <v>1526</v>
      </c>
      <c r="B57" s="155"/>
      <c r="C57" s="155"/>
      <c r="D57" s="155"/>
      <c r="E57" s="155"/>
      <c r="F57" s="155"/>
      <c r="G57" s="155"/>
      <c r="H57" s="155"/>
      <c r="I57" s="155"/>
      <c r="J57" s="155"/>
      <c r="K57" s="155"/>
      <c r="L57" s="155"/>
      <c r="M57" s="168"/>
    </row>
    <row r="58" spans="1:13" ht="83" customHeight="1">
      <c r="A58" s="150" t="s">
        <v>1529</v>
      </c>
      <c r="B58" s="151"/>
      <c r="C58" s="151"/>
      <c r="D58" s="151"/>
      <c r="E58" s="151"/>
      <c r="F58" s="151"/>
      <c r="G58" s="151"/>
      <c r="H58" s="151"/>
      <c r="I58" s="151"/>
      <c r="J58" s="151"/>
      <c r="K58" s="151"/>
      <c r="L58" s="151"/>
      <c r="M58" s="167"/>
    </row>
  </sheetData>
  <mergeCells count="11">
    <mergeCell ref="A58:M58"/>
    <mergeCell ref="A1:M1"/>
    <mergeCell ref="C3:C4"/>
    <mergeCell ref="D3:D4"/>
    <mergeCell ref="E3:E4"/>
    <mergeCell ref="F3:F4"/>
    <mergeCell ref="G3:M3"/>
    <mergeCell ref="A57:M57"/>
    <mergeCell ref="A2:A4"/>
    <mergeCell ref="C2:M2"/>
    <mergeCell ref="B3:B4"/>
  </mergeCells>
  <hyperlinks>
    <hyperlink ref="A6" location="Alabama!A1" display="Alabama" xr:uid="{7DA3A18F-264E-044B-AD07-BC179956A43A}"/>
    <hyperlink ref="A7" location="Alabama!A1" display="Alaska" xr:uid="{AA64E5CC-E406-8E41-B5C5-6317149AB797}"/>
    <hyperlink ref="A9" location="Arkansas!A1" display="Arkansas" xr:uid="{AF6CCFC4-0C6A-EF4F-960C-87CDEA998F14}"/>
    <hyperlink ref="A10" location="California!A1" display="California" xr:uid="{6C6C1306-D9B9-054D-BF8D-B264AAF3EC22}"/>
    <hyperlink ref="A11" location="Colorado!A1" display="Colorado" xr:uid="{FFDCEDF9-47F1-1D47-97A5-CADB54F5D7AD}"/>
    <hyperlink ref="A48" location="Tennessee!A1" display="Tennessee" xr:uid="{DE14534E-2894-F34B-9688-CB6525E9BF66}"/>
    <hyperlink ref="A18" location="Idaho!A1" display="Idaho" xr:uid="{879B6F48-E12C-6744-BAD8-8D00A4C50F29}"/>
    <hyperlink ref="A17" location="Hawaii!A1" display="Hawaii" xr:uid="{292E9942-1632-E74F-B34A-522EFF376D69}"/>
    <hyperlink ref="A16" location="Georgia!A1" display="Georgia" xr:uid="{14661817-7DA0-2E49-B78A-35E4C312439A}"/>
    <hyperlink ref="A12" location="Connecticut!A1" display="Connecticut" xr:uid="{38FDF434-F47E-6242-9665-EDB6EFDC6D5D}"/>
    <hyperlink ref="A13" location="Delaware!A1" display="Delaware" xr:uid="{7C0B6BAA-72E7-6E41-B31B-839E03EA76C0}"/>
    <hyperlink ref="A14" location="'District of Columbia'!A1" display="District of Columbia" xr:uid="{626A8203-3062-B446-8A1F-A74101A1B2A6}"/>
    <hyperlink ref="A15" location="Florida!A1" display="Florida" xr:uid="{40786452-1F6C-A44C-A6E9-1E0DAA0FBCFB}"/>
    <hyperlink ref="A19" location="Illinois!A1" display="Illinois" xr:uid="{780CD35D-E4F7-144F-A847-05DA7B2FDCE6}"/>
    <hyperlink ref="A21" location="Iowa!A1" display="Iowa" xr:uid="{E3CE4BFA-B9E2-074E-B399-4DD7E18EC256}"/>
    <hyperlink ref="A20" location="Indiana!A1" display="Indiana" xr:uid="{5C922330-C442-1D4D-9CBB-B9C219B1463F}"/>
    <hyperlink ref="A36" location="'New Jersey'!A1" display="New Jersey" xr:uid="{6E1467B4-F33A-C44E-987B-F396EABB7B8A}"/>
    <hyperlink ref="A49" location="Texas!A1" display="Texas" xr:uid="{38A0C1B9-DA8E-ED46-9E33-FEB102756722}"/>
    <hyperlink ref="A22" location="Kansas!A1" display="Kansas" xr:uid="{E4633A20-5163-9D47-A71F-A65521753E08}"/>
    <hyperlink ref="A23" location="Kentucky!A1" display="Kentucky" xr:uid="{CC4B4C0D-4E61-C14A-AE58-1C86152BEA5A}"/>
    <hyperlink ref="A24" location="Louisiana!A1" display="Louisiana" xr:uid="{F01D101A-7252-1246-8603-48340393C788}"/>
    <hyperlink ref="A37" location="'New Mexico'!A1" display="New Mexico" xr:uid="{00ADF014-EE43-CF4F-B8BB-86CB2965748E}"/>
    <hyperlink ref="A34" location="Nevada!A1" display="Nevada" xr:uid="{E1203D43-8312-9A4C-B0A8-DC3738C64358}"/>
    <hyperlink ref="A33" location="Nebraska!A1" display="Nebraska" xr:uid="{6A038A7F-6800-E04E-9261-BAF110910722}"/>
    <hyperlink ref="A35" location="'New Hampshire'!A1" display="New Hampshire" xr:uid="{B8763480-7000-CE4C-B4CC-B153C9433360}"/>
    <hyperlink ref="A38" location="'New York'!A1" display="New York" xr:uid="{C5D18376-7C47-3B49-AF8B-7AE74652CAA2}"/>
    <hyperlink ref="A39" location="'North Carolina'!A1" display="North Carolina" xr:uid="{A0B4D0F3-A9F6-5A4E-B8FF-E541F1F316ED}"/>
    <hyperlink ref="A40" location="'North Dakota'!A1" display="North Dakota" xr:uid="{65C96720-CCB0-4C4B-808C-000364DBFCD1}"/>
    <hyperlink ref="A26" location="Maryland!A1" display="Maryland" xr:uid="{FE28D12C-0A9B-8040-95AE-190C7DA9A3A9}"/>
    <hyperlink ref="A25" location="Maine!A1" display="Maine" xr:uid="{8C2D64BE-8C03-674F-8212-8EB365FB2C17}"/>
    <hyperlink ref="A44" location="Pennsylvania!A1" display="Pennsylvania" xr:uid="{7397DE36-5252-AD4B-8606-48369E8A1406}"/>
    <hyperlink ref="A47" location="'South Dakota'!A1" display="South Dakota" xr:uid="{95C80523-0F4A-E745-9F54-52235F972C9B}"/>
    <hyperlink ref="A54" location="'West Virginia'!A1" display="West Virginia" xr:uid="{F7BF42AB-A768-E547-81D7-52845744D3AD}"/>
    <hyperlink ref="A27" location="Massachusetts!A1" display="Massachusetts" xr:uid="{CCD35AAC-5A44-BF44-8728-972F47CA12C4}"/>
    <hyperlink ref="A28" location="Michigan!A1" display="Michigan" xr:uid="{091A2714-4A89-D443-9769-A2709D80A3DF}"/>
    <hyperlink ref="A29" location="Minnesota!A1" display="Minnesota" xr:uid="{CB8CAE08-2898-AD4C-A9F4-788C9C26EFCC}"/>
    <hyperlink ref="A30" location="Mississippi!A1" display="Mississippi" xr:uid="{0451F449-55B3-984D-8B11-584DA02955B2}"/>
    <hyperlink ref="A31" location="Missouri!A1" display="Missouri" xr:uid="{B58F1302-6257-5548-99E3-D58813B84BE5}"/>
    <hyperlink ref="A32" location="Montana!A1" display="Montana" xr:uid="{DF578140-0C9E-FA4C-8D4A-BD775E01A3A1}"/>
    <hyperlink ref="A46" location="'South Carolina'!A1" display="South Carolina" xr:uid="{F8A67C60-4001-AD46-BA7A-0BD8999746BE}"/>
    <hyperlink ref="A43" location="Oregon!A1" display="Oregon" xr:uid="{82CB3FFF-01FE-924A-883C-24B5287D7E58}"/>
    <hyperlink ref="A41" location="Ohio!A1" display="Ohio" xr:uid="{971E6676-C8BF-5143-A433-05023ED4AEF5}"/>
    <hyperlink ref="A42" location="Oklahoma!A1" display="Oklahoma" xr:uid="{F16C6910-4BB8-3144-8A31-64B83F3B73E9}"/>
    <hyperlink ref="A50" location="Utah!A1" display="Utah" xr:uid="{723367EB-1F61-1A4B-AEDB-66CC7C7864DD}"/>
    <hyperlink ref="A52" location="Virginia!A1" display="Virginia" xr:uid="{C039CC0C-676A-804A-811E-B10892C7D834}"/>
    <hyperlink ref="A55" location="Wisconsin!A1" display="Wisconsin" xr:uid="{EA952DD0-3E3A-CF40-BDED-4AB81F613411}"/>
    <hyperlink ref="A56" location="Wyoming!A1" display="Wyoming" xr:uid="{114BD23A-4C13-7D47-B995-4BE76F4BF063}"/>
    <hyperlink ref="A53" location="Washington!A1" display="Washington" xr:uid="{1926A9F0-BE1E-1147-905E-8EEA02FB12A7}"/>
    <hyperlink ref="A8" location="Arizona!A1" display="Arizona" xr:uid="{627D0DB5-840D-6348-A8F1-5C8343C402F2}"/>
    <hyperlink ref="A45" location="'Rhode Island'!A1" display="Rhode Island" xr:uid="{BD700F0E-9163-734D-8BF5-8D0177D6251F}"/>
    <hyperlink ref="A51" location="Vermont!A1" display="Vermont" xr:uid="{D6B2B4AD-3608-0546-8654-69345445716F}"/>
  </hyperlinks>
  <pageMargins left="0.25" right="0.25" top="0.25" bottom="0.75" header="0.5" footer="0.5"/>
  <pageSetup scale="28" fitToHeight="3" orientation="landscape" horizontalDpi="4294967292" verticalDpi="4294967292" r:id="rId1"/>
  <headerFooter>
    <oddFooter>&amp;C&amp;K000000Page &amp;P of &amp;N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A1:E25"/>
  <sheetViews>
    <sheetView showGridLines="0" zoomScaleNormal="100" workbookViewId="0">
      <pane xSplit="1" ySplit="4" topLeftCell="B5" activePane="bottomRight" state="frozen"/>
      <selection activeCell="E29" sqref="E29"/>
      <selection pane="topRight" activeCell="E29" sqref="E29"/>
      <selection pane="bottomLeft" activeCell="E29" sqref="E29"/>
      <selection pane="bottomRight" activeCell="B4" sqref="B4"/>
    </sheetView>
  </sheetViews>
  <sheetFormatPr baseColWidth="10" defaultColWidth="8.83203125" defaultRowHeight="14"/>
  <cols>
    <col min="1" max="1" width="33.5" bestFit="1" customWidth="1"/>
    <col min="2" max="2" width="57.1640625" customWidth="1"/>
    <col min="3" max="3" width="109.6640625" customWidth="1"/>
    <col min="4" max="4" width="47.83203125" customWidth="1"/>
    <col min="5" max="5" width="99" customWidth="1"/>
  </cols>
  <sheetData>
    <row r="1" spans="1:5" ht="26">
      <c r="A1" s="174" t="s">
        <v>882</v>
      </c>
      <c r="B1" s="174"/>
      <c r="C1" s="174"/>
      <c r="D1" s="174"/>
      <c r="E1" s="174"/>
    </row>
    <row r="2" spans="1:5" ht="15">
      <c r="A2" s="43" t="s">
        <v>59</v>
      </c>
      <c r="B2" s="25"/>
      <c r="C2" s="25"/>
      <c r="D2" s="25"/>
      <c r="E2" s="25"/>
    </row>
    <row r="3" spans="1:5" ht="17">
      <c r="A3" s="173" t="s">
        <v>58</v>
      </c>
      <c r="B3" s="169" t="s">
        <v>769</v>
      </c>
      <c r="C3" s="169"/>
      <c r="D3" s="169"/>
      <c r="E3" s="169"/>
    </row>
    <row r="4" spans="1:5" ht="36">
      <c r="A4" s="173"/>
      <c r="B4" s="22" t="s">
        <v>601</v>
      </c>
      <c r="C4" s="22" t="s">
        <v>605</v>
      </c>
      <c r="D4" s="22" t="s">
        <v>609</v>
      </c>
      <c r="E4" s="22" t="s">
        <v>612</v>
      </c>
    </row>
    <row r="5" spans="1:5" ht="15">
      <c r="A5" s="27" t="s">
        <v>80</v>
      </c>
      <c r="B5" s="28" t="s">
        <v>81</v>
      </c>
      <c r="C5" s="28" t="s">
        <v>81</v>
      </c>
      <c r="D5" s="28" t="s">
        <v>81</v>
      </c>
      <c r="E5" s="28" t="s">
        <v>81</v>
      </c>
    </row>
    <row r="6" spans="1:5" ht="15">
      <c r="A6" s="32" t="s">
        <v>65</v>
      </c>
      <c r="B6" s="33" t="s">
        <v>602</v>
      </c>
      <c r="C6" s="33">
        <v>42736</v>
      </c>
      <c r="D6" s="33" t="s">
        <v>526</v>
      </c>
      <c r="E6" s="33" t="s">
        <v>613</v>
      </c>
    </row>
    <row r="7" spans="1:5" ht="15">
      <c r="A7" s="27" t="s">
        <v>67</v>
      </c>
      <c r="B7" s="28" t="s">
        <v>774</v>
      </c>
      <c r="C7" s="28" t="s">
        <v>774</v>
      </c>
      <c r="D7" s="28" t="s">
        <v>774</v>
      </c>
      <c r="E7" s="28" t="s">
        <v>774</v>
      </c>
    </row>
    <row r="8" spans="1:5" ht="45">
      <c r="A8" s="32" t="s">
        <v>61</v>
      </c>
      <c r="B8" s="34" t="s">
        <v>179</v>
      </c>
      <c r="C8" s="34" t="s">
        <v>154</v>
      </c>
      <c r="D8" s="34" t="s">
        <v>194</v>
      </c>
      <c r="E8" s="34" t="s">
        <v>236</v>
      </c>
    </row>
    <row r="9" spans="1:5" ht="15">
      <c r="A9" s="27" t="s">
        <v>1517</v>
      </c>
      <c r="B9" s="41">
        <v>2580</v>
      </c>
      <c r="C9" s="41">
        <v>52</v>
      </c>
      <c r="D9" s="41">
        <v>2880</v>
      </c>
      <c r="E9" s="41">
        <v>275</v>
      </c>
    </row>
    <row r="10" spans="1:5" ht="15">
      <c r="A10" s="32" t="s">
        <v>102</v>
      </c>
      <c r="B10" s="62" t="s">
        <v>776</v>
      </c>
      <c r="C10" s="62" t="s">
        <v>196</v>
      </c>
      <c r="D10" s="60" t="s">
        <v>63</v>
      </c>
      <c r="E10" s="62" t="s">
        <v>776</v>
      </c>
    </row>
    <row r="11" spans="1:5" ht="409.6">
      <c r="A11" s="27" t="s">
        <v>101</v>
      </c>
      <c r="B11" s="28" t="s">
        <v>604</v>
      </c>
      <c r="C11" s="37" t="s">
        <v>606</v>
      </c>
      <c r="D11" s="31" t="s">
        <v>611</v>
      </c>
      <c r="E11" s="28" t="s">
        <v>615</v>
      </c>
    </row>
    <row r="12" spans="1:5" ht="15">
      <c r="A12" s="32" t="s">
        <v>68</v>
      </c>
      <c r="B12" s="34" t="s">
        <v>133</v>
      </c>
      <c r="C12" s="34" t="s">
        <v>82</v>
      </c>
      <c r="D12" s="34" t="s">
        <v>82</v>
      </c>
      <c r="E12" s="34" t="s">
        <v>133</v>
      </c>
    </row>
    <row r="13" spans="1:5" ht="15">
      <c r="A13" s="27" t="s">
        <v>69</v>
      </c>
      <c r="B13" s="28" t="s">
        <v>3</v>
      </c>
      <c r="C13" s="28" t="s">
        <v>3</v>
      </c>
      <c r="D13" s="28" t="s">
        <v>3</v>
      </c>
      <c r="E13" s="28" t="s">
        <v>3</v>
      </c>
    </row>
    <row r="14" spans="1:5" ht="15">
      <c r="A14" s="32" t="s">
        <v>100</v>
      </c>
      <c r="B14" s="34" t="s">
        <v>64</v>
      </c>
      <c r="C14" s="34" t="s">
        <v>64</v>
      </c>
      <c r="D14" s="34" t="s">
        <v>64</v>
      </c>
      <c r="E14" s="34" t="s">
        <v>64</v>
      </c>
    </row>
    <row r="15" spans="1:5" ht="15">
      <c r="A15" s="27" t="s">
        <v>72</v>
      </c>
      <c r="B15" s="41" t="s">
        <v>73</v>
      </c>
      <c r="C15" s="41" t="s">
        <v>73</v>
      </c>
      <c r="D15" s="41" t="s">
        <v>73</v>
      </c>
      <c r="E15" s="41" t="s">
        <v>182</v>
      </c>
    </row>
    <row r="16" spans="1:5" ht="60">
      <c r="A16" s="32" t="s">
        <v>99</v>
      </c>
      <c r="B16" s="36" t="s">
        <v>603</v>
      </c>
      <c r="C16" s="36" t="s">
        <v>64</v>
      </c>
      <c r="D16" s="34" t="s">
        <v>610</v>
      </c>
      <c r="E16" s="36" t="s">
        <v>614</v>
      </c>
    </row>
    <row r="17" spans="1:5" ht="30">
      <c r="A17" s="27" t="s">
        <v>70</v>
      </c>
      <c r="B17" s="28" t="s">
        <v>64</v>
      </c>
      <c r="C17" s="28" t="s">
        <v>3</v>
      </c>
      <c r="D17" s="28" t="s">
        <v>3</v>
      </c>
      <c r="E17" s="28" t="s">
        <v>64</v>
      </c>
    </row>
    <row r="18" spans="1:5" ht="15">
      <c r="A18" s="32" t="s">
        <v>71</v>
      </c>
      <c r="B18" s="34" t="s">
        <v>64</v>
      </c>
      <c r="C18" s="34" t="s">
        <v>607</v>
      </c>
      <c r="D18" s="34" t="s">
        <v>64</v>
      </c>
      <c r="E18" s="34" t="s">
        <v>64</v>
      </c>
    </row>
    <row r="19" spans="1:5" ht="150">
      <c r="A19" s="27" t="s">
        <v>770</v>
      </c>
      <c r="B19" s="28" t="s">
        <v>1363</v>
      </c>
      <c r="C19" s="28" t="s">
        <v>1037</v>
      </c>
      <c r="D19" s="28" t="s">
        <v>1732</v>
      </c>
      <c r="E19" s="28" t="s">
        <v>825</v>
      </c>
    </row>
    <row r="20" spans="1:5" ht="75">
      <c r="A20" s="32" t="s">
        <v>771</v>
      </c>
      <c r="B20" s="63" t="s">
        <v>803</v>
      </c>
      <c r="C20" s="63" t="s">
        <v>608</v>
      </c>
      <c r="D20" s="63" t="s">
        <v>1039</v>
      </c>
      <c r="E20" s="63" t="s">
        <v>2</v>
      </c>
    </row>
    <row r="21" spans="1:5" ht="30">
      <c r="A21" s="27" t="s">
        <v>772</v>
      </c>
      <c r="B21" s="61" t="s">
        <v>853</v>
      </c>
      <c r="C21" s="61" t="s">
        <v>2</v>
      </c>
      <c r="D21" s="61" t="s">
        <v>1040</v>
      </c>
      <c r="E21" s="61" t="s">
        <v>2</v>
      </c>
    </row>
    <row r="22" spans="1:5" ht="342">
      <c r="A22" s="32" t="s">
        <v>773</v>
      </c>
      <c r="B22" s="63" t="s">
        <v>1038</v>
      </c>
      <c r="C22" s="63" t="s">
        <v>919</v>
      </c>
      <c r="D22" s="63" t="s">
        <v>1731</v>
      </c>
      <c r="E22" s="63" t="s">
        <v>1733</v>
      </c>
    </row>
    <row r="23" spans="1:5" ht="15">
      <c r="A23" s="27" t="s">
        <v>0</v>
      </c>
      <c r="B23" s="46">
        <v>43748</v>
      </c>
      <c r="C23" s="46">
        <v>43748</v>
      </c>
      <c r="D23" s="46">
        <v>43748</v>
      </c>
      <c r="E23" s="46">
        <v>43748</v>
      </c>
    </row>
    <row r="24" spans="1:5" ht="91" customHeight="1">
      <c r="A24" s="170" t="s">
        <v>1602</v>
      </c>
      <c r="B24" s="171"/>
      <c r="C24" s="171"/>
      <c r="D24" s="171"/>
      <c r="E24" s="171"/>
    </row>
    <row r="25" spans="1:5" ht="148" customHeight="1">
      <c r="A25" s="170" t="s">
        <v>1603</v>
      </c>
      <c r="B25" s="170"/>
      <c r="C25" s="170"/>
      <c r="D25" s="170"/>
      <c r="E25" s="170"/>
    </row>
  </sheetData>
  <mergeCells count="5">
    <mergeCell ref="A24:E24"/>
    <mergeCell ref="A25:E25"/>
    <mergeCell ref="A1:E1"/>
    <mergeCell ref="A3:A4"/>
    <mergeCell ref="B3:E3"/>
  </mergeCells>
  <hyperlinks>
    <hyperlink ref="A2" location="Summary!A1" display="Back to summary" xr:uid="{00000000-0004-0000-1C00-000000000000}"/>
  </hyperlink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dimension ref="A1:E25"/>
  <sheetViews>
    <sheetView showGridLines="0" zoomScaleNormal="100" workbookViewId="0">
      <pane xSplit="1" ySplit="4" topLeftCell="B5" activePane="bottomRight" state="frozen"/>
      <selection activeCell="E29" sqref="E29"/>
      <selection pane="topRight" activeCell="E29" sqref="E29"/>
      <selection pane="bottomLeft" activeCell="E29" sqref="E29"/>
      <selection pane="bottomRight" activeCell="B5" sqref="B5"/>
    </sheetView>
  </sheetViews>
  <sheetFormatPr baseColWidth="10" defaultColWidth="8.83203125" defaultRowHeight="14"/>
  <cols>
    <col min="1" max="1" width="33.5" bestFit="1" customWidth="1"/>
    <col min="2" max="2" width="92.6640625" customWidth="1"/>
    <col min="3" max="3" width="71.6640625" customWidth="1"/>
    <col min="4" max="4" width="48.5" customWidth="1"/>
    <col min="5" max="5" width="71.6640625" customWidth="1"/>
  </cols>
  <sheetData>
    <row r="1" spans="1:5" ht="26">
      <c r="A1" s="174" t="s">
        <v>883</v>
      </c>
      <c r="B1" s="174"/>
      <c r="C1" s="174"/>
      <c r="D1" s="174"/>
      <c r="E1" s="174"/>
    </row>
    <row r="2" spans="1:5" ht="15">
      <c r="A2" s="43" t="s">
        <v>59</v>
      </c>
      <c r="B2" s="25"/>
      <c r="C2" s="25"/>
      <c r="D2" s="25"/>
      <c r="E2" s="25"/>
    </row>
    <row r="3" spans="1:5" ht="17">
      <c r="A3" s="173" t="s">
        <v>58</v>
      </c>
      <c r="B3" s="169" t="s">
        <v>769</v>
      </c>
      <c r="C3" s="169"/>
      <c r="D3" s="169"/>
      <c r="E3" s="169"/>
    </row>
    <row r="4" spans="1:5" ht="18">
      <c r="A4" s="173"/>
      <c r="B4" s="22" t="s">
        <v>417</v>
      </c>
      <c r="C4" s="22" t="s">
        <v>419</v>
      </c>
      <c r="D4" s="22" t="s">
        <v>423</v>
      </c>
      <c r="E4" s="22" t="s">
        <v>425</v>
      </c>
    </row>
    <row r="5" spans="1:5" ht="15">
      <c r="A5" s="27" t="s">
        <v>80</v>
      </c>
      <c r="B5" s="28" t="s">
        <v>81</v>
      </c>
      <c r="C5" s="28" t="s">
        <v>81</v>
      </c>
      <c r="D5" s="28" t="s">
        <v>81</v>
      </c>
      <c r="E5" s="28" t="s">
        <v>81</v>
      </c>
    </row>
    <row r="6" spans="1:5" ht="15">
      <c r="A6" s="32" t="s">
        <v>65</v>
      </c>
      <c r="B6" s="33" t="s">
        <v>418</v>
      </c>
      <c r="C6" s="33" t="s">
        <v>420</v>
      </c>
      <c r="D6" s="33">
        <v>43374</v>
      </c>
      <c r="E6" s="33" t="s">
        <v>426</v>
      </c>
    </row>
    <row r="7" spans="1:5" ht="15">
      <c r="A7" s="27" t="s">
        <v>67</v>
      </c>
      <c r="B7" s="28" t="s">
        <v>774</v>
      </c>
      <c r="C7" s="28" t="s">
        <v>774</v>
      </c>
      <c r="D7" s="28" t="s">
        <v>774</v>
      </c>
      <c r="E7" s="28" t="s">
        <v>774</v>
      </c>
    </row>
    <row r="8" spans="1:5" ht="45">
      <c r="A8" s="32" t="s">
        <v>61</v>
      </c>
      <c r="B8" s="34" t="s">
        <v>130</v>
      </c>
      <c r="C8" s="34" t="s">
        <v>421</v>
      </c>
      <c r="D8" s="34" t="s">
        <v>204</v>
      </c>
      <c r="E8" s="34" t="s">
        <v>421</v>
      </c>
    </row>
    <row r="9" spans="1:5" ht="15">
      <c r="A9" s="27" t="s">
        <v>1517</v>
      </c>
      <c r="B9" s="41">
        <v>6100</v>
      </c>
      <c r="C9" s="41">
        <v>4200</v>
      </c>
      <c r="D9" s="41">
        <v>40</v>
      </c>
      <c r="E9" s="41">
        <v>1055</v>
      </c>
    </row>
    <row r="10" spans="1:5" ht="15">
      <c r="A10" s="32" t="s">
        <v>102</v>
      </c>
      <c r="B10" s="62" t="s">
        <v>1325</v>
      </c>
      <c r="C10" s="62" t="s">
        <v>63</v>
      </c>
      <c r="D10" s="60" t="s">
        <v>1325</v>
      </c>
      <c r="E10" s="62" t="s">
        <v>63</v>
      </c>
    </row>
    <row r="11" spans="1:5" ht="398">
      <c r="A11" s="27" t="s">
        <v>101</v>
      </c>
      <c r="B11" s="28" t="s">
        <v>841</v>
      </c>
      <c r="C11" s="31" t="s">
        <v>422</v>
      </c>
      <c r="D11" s="31" t="s">
        <v>424</v>
      </c>
      <c r="E11" s="28" t="s">
        <v>428</v>
      </c>
    </row>
    <row r="12" spans="1:5" ht="15">
      <c r="A12" s="32" t="s">
        <v>68</v>
      </c>
      <c r="B12" s="34" t="s">
        <v>133</v>
      </c>
      <c r="C12" s="34" t="s">
        <v>82</v>
      </c>
      <c r="D12" s="34" t="s">
        <v>133</v>
      </c>
      <c r="E12" s="34" t="s">
        <v>82</v>
      </c>
    </row>
    <row r="13" spans="1:5" ht="15">
      <c r="A13" s="27" t="s">
        <v>69</v>
      </c>
      <c r="B13" s="28" t="s">
        <v>64</v>
      </c>
      <c r="C13" s="28" t="s">
        <v>3</v>
      </c>
      <c r="D13" s="28" t="s">
        <v>64</v>
      </c>
      <c r="E13" s="28" t="s">
        <v>3</v>
      </c>
    </row>
    <row r="14" spans="1:5" ht="15">
      <c r="A14" s="32" t="s">
        <v>100</v>
      </c>
      <c r="B14" s="34" t="s">
        <v>64</v>
      </c>
      <c r="C14" s="34" t="s">
        <v>64</v>
      </c>
      <c r="D14" s="34" t="s">
        <v>64</v>
      </c>
      <c r="E14" s="34" t="s">
        <v>64</v>
      </c>
    </row>
    <row r="15" spans="1:5" ht="15">
      <c r="A15" s="27" t="s">
        <v>72</v>
      </c>
      <c r="B15" s="41" t="s">
        <v>73</v>
      </c>
      <c r="C15" s="41" t="s">
        <v>73</v>
      </c>
      <c r="D15" s="41" t="s">
        <v>73</v>
      </c>
      <c r="E15" s="41" t="s">
        <v>73</v>
      </c>
    </row>
    <row r="16" spans="1:5" ht="75">
      <c r="A16" s="32" t="s">
        <v>99</v>
      </c>
      <c r="B16" s="36" t="s">
        <v>64</v>
      </c>
      <c r="C16" s="36" t="s">
        <v>844</v>
      </c>
      <c r="D16" s="36" t="s">
        <v>64</v>
      </c>
      <c r="E16" s="36" t="s">
        <v>427</v>
      </c>
    </row>
    <row r="17" spans="1:5" ht="30">
      <c r="A17" s="27" t="s">
        <v>70</v>
      </c>
      <c r="B17" s="28" t="s">
        <v>64</v>
      </c>
      <c r="C17" s="28" t="s">
        <v>3</v>
      </c>
      <c r="D17" s="28" t="s">
        <v>64</v>
      </c>
      <c r="E17" s="28" t="s">
        <v>3</v>
      </c>
    </row>
    <row r="18" spans="1:5" ht="15">
      <c r="A18" s="32" t="s">
        <v>71</v>
      </c>
      <c r="B18" s="34" t="s">
        <v>64</v>
      </c>
      <c r="C18" s="34" t="s">
        <v>64</v>
      </c>
      <c r="D18" s="34" t="s">
        <v>64</v>
      </c>
      <c r="E18" s="34" t="s">
        <v>64</v>
      </c>
    </row>
    <row r="19" spans="1:5" ht="60">
      <c r="A19" s="27" t="s">
        <v>770</v>
      </c>
      <c r="B19" s="28" t="s">
        <v>1041</v>
      </c>
      <c r="C19" s="28" t="s">
        <v>1735</v>
      </c>
      <c r="D19" s="28" t="s">
        <v>2</v>
      </c>
      <c r="E19" s="28" t="s">
        <v>1736</v>
      </c>
    </row>
    <row r="20" spans="1:5" ht="30">
      <c r="A20" s="32" t="s">
        <v>771</v>
      </c>
      <c r="B20" s="63" t="s">
        <v>2</v>
      </c>
      <c r="C20" s="34" t="s">
        <v>2</v>
      </c>
      <c r="D20" s="34" t="s">
        <v>2</v>
      </c>
      <c r="E20" s="63" t="s">
        <v>2</v>
      </c>
    </row>
    <row r="21" spans="1:5" ht="30">
      <c r="A21" s="27" t="s">
        <v>772</v>
      </c>
      <c r="B21" s="61" t="s">
        <v>2</v>
      </c>
      <c r="C21" s="61" t="s">
        <v>2</v>
      </c>
      <c r="D21" s="61" t="s">
        <v>2</v>
      </c>
      <c r="E21" s="61" t="s">
        <v>2</v>
      </c>
    </row>
    <row r="22" spans="1:5" ht="342">
      <c r="A22" s="32" t="s">
        <v>773</v>
      </c>
      <c r="B22" s="63" t="s">
        <v>1670</v>
      </c>
      <c r="C22" s="34" t="s">
        <v>1734</v>
      </c>
      <c r="D22" s="34" t="s">
        <v>805</v>
      </c>
      <c r="E22" s="63" t="s">
        <v>1737</v>
      </c>
    </row>
    <row r="23" spans="1:5" ht="15">
      <c r="A23" s="27" t="s">
        <v>0</v>
      </c>
      <c r="B23" s="46">
        <v>43741</v>
      </c>
      <c r="C23" s="46">
        <v>43741</v>
      </c>
      <c r="D23" s="46">
        <v>43741</v>
      </c>
      <c r="E23" s="46">
        <v>43741</v>
      </c>
    </row>
    <row r="24" spans="1:5" ht="87" customHeight="1">
      <c r="A24" s="170" t="s">
        <v>1546</v>
      </c>
      <c r="B24" s="171"/>
      <c r="C24" s="171"/>
      <c r="D24" s="171"/>
      <c r="E24" s="171"/>
    </row>
    <row r="25" spans="1:5" ht="146.5" customHeight="1">
      <c r="A25" s="170" t="s">
        <v>1604</v>
      </c>
      <c r="B25" s="170"/>
      <c r="C25" s="170"/>
      <c r="D25" s="170"/>
      <c r="E25" s="170"/>
    </row>
  </sheetData>
  <mergeCells count="5">
    <mergeCell ref="A1:E1"/>
    <mergeCell ref="A24:E24"/>
    <mergeCell ref="A25:E25"/>
    <mergeCell ref="A3:A4"/>
    <mergeCell ref="B3:E3"/>
  </mergeCells>
  <hyperlinks>
    <hyperlink ref="A2" location="Summary!A1" display="Back to summary" xr:uid="{00000000-0004-0000-1D00-000000000000}"/>
  </hyperlink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dimension ref="A1:E25"/>
  <sheetViews>
    <sheetView showGridLines="0" zoomScaleNormal="100" workbookViewId="0">
      <pane xSplit="1" ySplit="4" topLeftCell="B5" activePane="bottomRight" state="frozen"/>
      <selection activeCell="E29" sqref="E29"/>
      <selection pane="topRight" activeCell="E29" sqref="E29"/>
      <selection pane="bottomLeft" activeCell="E29" sqref="E29"/>
      <selection pane="bottomRight" activeCell="B27" sqref="B27"/>
    </sheetView>
  </sheetViews>
  <sheetFormatPr baseColWidth="10" defaultColWidth="8.83203125" defaultRowHeight="14"/>
  <cols>
    <col min="1" max="1" width="33.5" bestFit="1" customWidth="1"/>
    <col min="2" max="2" width="153.83203125" customWidth="1"/>
    <col min="3" max="3" width="47.6640625" customWidth="1"/>
    <col min="4" max="4" width="139.33203125" customWidth="1"/>
  </cols>
  <sheetData>
    <row r="1" spans="1:4" ht="26">
      <c r="A1" s="174" t="s">
        <v>884</v>
      </c>
      <c r="B1" s="174"/>
      <c r="C1" s="174"/>
      <c r="D1" s="174"/>
    </row>
    <row r="2" spans="1:4" ht="15">
      <c r="A2" s="43" t="s">
        <v>59</v>
      </c>
      <c r="B2" s="25"/>
      <c r="C2" s="25"/>
      <c r="D2" s="25"/>
    </row>
    <row r="3" spans="1:4" ht="17">
      <c r="A3" s="173" t="s">
        <v>58</v>
      </c>
      <c r="B3" s="169" t="s">
        <v>769</v>
      </c>
      <c r="C3" s="169"/>
      <c r="D3" s="169"/>
    </row>
    <row r="4" spans="1:4" ht="36">
      <c r="A4" s="173"/>
      <c r="B4" s="22" t="s">
        <v>399</v>
      </c>
      <c r="C4" s="22" t="s">
        <v>402</v>
      </c>
      <c r="D4" s="22" t="s">
        <v>407</v>
      </c>
    </row>
    <row r="5" spans="1:4" ht="15">
      <c r="A5" s="27" t="s">
        <v>80</v>
      </c>
      <c r="B5" s="28" t="s">
        <v>81</v>
      </c>
      <c r="C5" s="28" t="s">
        <v>81</v>
      </c>
      <c r="D5" s="28" t="s">
        <v>81</v>
      </c>
    </row>
    <row r="6" spans="1:4" ht="15">
      <c r="A6" s="32" t="s">
        <v>65</v>
      </c>
      <c r="B6" s="33" t="s">
        <v>400</v>
      </c>
      <c r="C6" s="33" t="s">
        <v>403</v>
      </c>
      <c r="D6" s="33" t="s">
        <v>405</v>
      </c>
    </row>
    <row r="7" spans="1:4" ht="15">
      <c r="A7" s="27" t="s">
        <v>67</v>
      </c>
      <c r="B7" s="28" t="s">
        <v>774</v>
      </c>
      <c r="C7" s="28" t="s">
        <v>774</v>
      </c>
      <c r="D7" s="28" t="s">
        <v>774</v>
      </c>
    </row>
    <row r="8" spans="1:4" ht="30">
      <c r="A8" s="32" t="s">
        <v>61</v>
      </c>
      <c r="B8" s="34" t="s">
        <v>130</v>
      </c>
      <c r="C8" s="34" t="s">
        <v>139</v>
      </c>
      <c r="D8" s="34" t="s">
        <v>187</v>
      </c>
    </row>
    <row r="9" spans="1:4" ht="15">
      <c r="A9" s="27" t="s">
        <v>1517</v>
      </c>
      <c r="B9" s="41">
        <v>875</v>
      </c>
      <c r="C9" s="41">
        <v>2603</v>
      </c>
      <c r="D9" s="41">
        <v>2296</v>
      </c>
    </row>
    <row r="10" spans="1:4" ht="15">
      <c r="A10" s="32" t="s">
        <v>102</v>
      </c>
      <c r="B10" s="62" t="s">
        <v>776</v>
      </c>
      <c r="C10" s="62" t="s">
        <v>776</v>
      </c>
      <c r="D10" s="60" t="s">
        <v>776</v>
      </c>
    </row>
    <row r="11" spans="1:4" ht="409.6">
      <c r="A11" s="27" t="s">
        <v>101</v>
      </c>
      <c r="B11" s="42" t="s">
        <v>401</v>
      </c>
      <c r="C11" s="31" t="s">
        <v>404</v>
      </c>
      <c r="D11" s="31" t="s">
        <v>406</v>
      </c>
    </row>
    <row r="12" spans="1:4" ht="15">
      <c r="A12" s="32" t="s">
        <v>68</v>
      </c>
      <c r="B12" s="34" t="s">
        <v>133</v>
      </c>
      <c r="C12" s="34" t="s">
        <v>82</v>
      </c>
      <c r="D12" s="34" t="s">
        <v>133</v>
      </c>
    </row>
    <row r="13" spans="1:4" ht="15">
      <c r="A13" s="27" t="s">
        <v>69</v>
      </c>
      <c r="B13" s="28" t="s">
        <v>3</v>
      </c>
      <c r="C13" s="28" t="s">
        <v>64</v>
      </c>
      <c r="D13" s="28" t="s">
        <v>64</v>
      </c>
    </row>
    <row r="14" spans="1:4" ht="15">
      <c r="A14" s="32" t="s">
        <v>100</v>
      </c>
      <c r="B14" s="34" t="s">
        <v>64</v>
      </c>
      <c r="C14" s="34" t="s">
        <v>64</v>
      </c>
      <c r="D14" s="34" t="s">
        <v>64</v>
      </c>
    </row>
    <row r="15" spans="1:4" ht="15">
      <c r="A15" s="27" t="s">
        <v>72</v>
      </c>
      <c r="B15" s="41" t="s">
        <v>73</v>
      </c>
      <c r="C15" s="41" t="s">
        <v>73</v>
      </c>
      <c r="D15" s="41" t="s">
        <v>73</v>
      </c>
    </row>
    <row r="16" spans="1:4" ht="15">
      <c r="A16" s="32" t="s">
        <v>99</v>
      </c>
      <c r="B16" s="36" t="s">
        <v>64</v>
      </c>
      <c r="C16" s="36" t="s">
        <v>64</v>
      </c>
      <c r="D16" s="36" t="s">
        <v>64</v>
      </c>
    </row>
    <row r="17" spans="1:5" ht="30">
      <c r="A17" s="27" t="s">
        <v>70</v>
      </c>
      <c r="B17" s="28" t="s">
        <v>3</v>
      </c>
      <c r="C17" s="28" t="s">
        <v>64</v>
      </c>
      <c r="D17" s="28" t="s">
        <v>3</v>
      </c>
    </row>
    <row r="18" spans="1:5" ht="15">
      <c r="A18" s="32" t="s">
        <v>71</v>
      </c>
      <c r="B18" s="34" t="s">
        <v>64</v>
      </c>
      <c r="C18" s="34" t="s">
        <v>64</v>
      </c>
      <c r="D18" s="34" t="s">
        <v>64</v>
      </c>
    </row>
    <row r="19" spans="1:5" ht="60">
      <c r="A19" s="27" t="s">
        <v>770</v>
      </c>
      <c r="B19" s="28" t="s">
        <v>816</v>
      </c>
      <c r="C19" s="28" t="s">
        <v>1043</v>
      </c>
      <c r="D19" s="28" t="s">
        <v>816</v>
      </c>
    </row>
    <row r="20" spans="1:5" ht="30">
      <c r="A20" s="32" t="s">
        <v>771</v>
      </c>
      <c r="B20" s="63" t="s">
        <v>1042</v>
      </c>
      <c r="C20" s="34" t="s">
        <v>2</v>
      </c>
      <c r="D20" s="34" t="s">
        <v>2</v>
      </c>
    </row>
    <row r="21" spans="1:5" ht="30">
      <c r="A21" s="27" t="s">
        <v>772</v>
      </c>
      <c r="B21" s="61" t="s">
        <v>2</v>
      </c>
      <c r="C21" s="61" t="s">
        <v>2</v>
      </c>
      <c r="D21" s="61" t="s">
        <v>2</v>
      </c>
    </row>
    <row r="22" spans="1:5" ht="105">
      <c r="A22" s="32" t="s">
        <v>773</v>
      </c>
      <c r="B22" s="63" t="s">
        <v>1671</v>
      </c>
      <c r="C22" s="34" t="s">
        <v>1044</v>
      </c>
      <c r="D22" s="34" t="s">
        <v>1045</v>
      </c>
    </row>
    <row r="23" spans="1:5" ht="15">
      <c r="A23" s="27" t="s">
        <v>0</v>
      </c>
      <c r="B23" s="46">
        <v>43740</v>
      </c>
      <c r="C23" s="46">
        <v>43740</v>
      </c>
      <c r="D23" s="46">
        <v>43740</v>
      </c>
    </row>
    <row r="24" spans="1:5" ht="89" customHeight="1">
      <c r="A24" s="170" t="s">
        <v>1605</v>
      </c>
      <c r="B24" s="171"/>
      <c r="C24" s="171"/>
      <c r="D24" s="171"/>
      <c r="E24" s="126"/>
    </row>
    <row r="25" spans="1:5" ht="118.75" customHeight="1">
      <c r="A25" s="170" t="s">
        <v>1606</v>
      </c>
      <c r="B25" s="170"/>
      <c r="C25" s="170"/>
      <c r="D25" s="170"/>
    </row>
  </sheetData>
  <mergeCells count="5">
    <mergeCell ref="A1:D1"/>
    <mergeCell ref="A24:D24"/>
    <mergeCell ref="A25:D25"/>
    <mergeCell ref="A3:A4"/>
    <mergeCell ref="B3:D3"/>
  </mergeCells>
  <hyperlinks>
    <hyperlink ref="A2" location="Summary!A1" display="Back to summary" xr:uid="{00000000-0004-0000-1E00-000000000000}"/>
  </hyperlinks>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dimension ref="A1:E25"/>
  <sheetViews>
    <sheetView showGridLines="0" zoomScaleNormal="100" workbookViewId="0">
      <pane xSplit="1" ySplit="4" topLeftCell="B5" activePane="bottomRight" state="frozen"/>
      <selection activeCell="E29" sqref="E29"/>
      <selection pane="topRight" activeCell="E29" sqref="E29"/>
      <selection pane="bottomLeft" activeCell="E29" sqref="E29"/>
      <selection pane="bottomRight" activeCell="B7" sqref="B7"/>
    </sheetView>
  </sheetViews>
  <sheetFormatPr baseColWidth="10" defaultColWidth="8.83203125" defaultRowHeight="14"/>
  <cols>
    <col min="1" max="1" width="33.5" bestFit="1" customWidth="1"/>
    <col min="2" max="2" width="46.83203125" customWidth="1"/>
    <col min="3" max="3" width="51.1640625" customWidth="1"/>
    <col min="4" max="4" width="89.6640625" customWidth="1"/>
    <col min="5" max="5" width="107.1640625" customWidth="1"/>
  </cols>
  <sheetData>
    <row r="1" spans="1:5" ht="26">
      <c r="A1" s="174" t="s">
        <v>885</v>
      </c>
      <c r="B1" s="174"/>
      <c r="C1" s="174"/>
      <c r="D1" s="174"/>
      <c r="E1" s="174"/>
    </row>
    <row r="2" spans="1:5" ht="15">
      <c r="A2" s="43" t="s">
        <v>59</v>
      </c>
      <c r="B2" s="25"/>
      <c r="C2" s="25"/>
      <c r="D2" s="25"/>
      <c r="E2" s="25"/>
    </row>
    <row r="3" spans="1:5" ht="17">
      <c r="A3" s="173" t="s">
        <v>58</v>
      </c>
      <c r="B3" s="169" t="s">
        <v>769</v>
      </c>
      <c r="C3" s="169"/>
      <c r="D3" s="169"/>
      <c r="E3" s="169"/>
    </row>
    <row r="4" spans="1:5" ht="18">
      <c r="A4" s="173"/>
      <c r="B4" s="22" t="s">
        <v>408</v>
      </c>
      <c r="C4" s="22" t="s">
        <v>409</v>
      </c>
      <c r="D4" s="22" t="s">
        <v>411</v>
      </c>
      <c r="E4" s="22" t="s">
        <v>414</v>
      </c>
    </row>
    <row r="5" spans="1:5" ht="15">
      <c r="A5" s="27" t="s">
        <v>80</v>
      </c>
      <c r="B5" s="28" t="s">
        <v>81</v>
      </c>
      <c r="C5" s="28" t="s">
        <v>81</v>
      </c>
      <c r="D5" s="28" t="s">
        <v>81</v>
      </c>
      <c r="E5" s="28" t="s">
        <v>81</v>
      </c>
    </row>
    <row r="6" spans="1:5" ht="15">
      <c r="A6" s="32" t="s">
        <v>65</v>
      </c>
      <c r="B6" s="33">
        <v>42614</v>
      </c>
      <c r="C6" s="33">
        <v>42675</v>
      </c>
      <c r="D6" s="33" t="s">
        <v>412</v>
      </c>
      <c r="E6" s="33">
        <v>42917</v>
      </c>
    </row>
    <row r="7" spans="1:5" ht="15">
      <c r="A7" s="27" t="s">
        <v>67</v>
      </c>
      <c r="B7" s="28" t="s">
        <v>774</v>
      </c>
      <c r="C7" s="28" t="s">
        <v>774</v>
      </c>
      <c r="D7" s="28" t="s">
        <v>774</v>
      </c>
      <c r="E7" s="28" t="s">
        <v>774</v>
      </c>
    </row>
    <row r="8" spans="1:5" ht="45">
      <c r="A8" s="32" t="s">
        <v>61</v>
      </c>
      <c r="B8" s="34" t="s">
        <v>131</v>
      </c>
      <c r="C8" s="34" t="s">
        <v>204</v>
      </c>
      <c r="D8" s="34" t="s">
        <v>131</v>
      </c>
      <c r="E8" s="34" t="s">
        <v>179</v>
      </c>
    </row>
    <row r="9" spans="1:5" ht="15">
      <c r="A9" s="27" t="s">
        <v>1517</v>
      </c>
      <c r="B9" s="41">
        <v>4763</v>
      </c>
      <c r="C9" s="41">
        <v>287</v>
      </c>
      <c r="D9" s="41">
        <v>400</v>
      </c>
      <c r="E9" s="41">
        <v>3619</v>
      </c>
    </row>
    <row r="10" spans="1:5" ht="15">
      <c r="A10" s="32" t="s">
        <v>102</v>
      </c>
      <c r="B10" s="62" t="s">
        <v>776</v>
      </c>
      <c r="C10" s="62" t="s">
        <v>776</v>
      </c>
      <c r="D10" s="60" t="s">
        <v>1326</v>
      </c>
      <c r="E10" s="62" t="s">
        <v>1325</v>
      </c>
    </row>
    <row r="11" spans="1:5" ht="409.6">
      <c r="A11" s="27" t="s">
        <v>101</v>
      </c>
      <c r="B11" s="42" t="s">
        <v>416</v>
      </c>
      <c r="C11" s="37" t="s">
        <v>410</v>
      </c>
      <c r="D11" s="31" t="s">
        <v>413</v>
      </c>
      <c r="E11" s="42" t="s">
        <v>415</v>
      </c>
    </row>
    <row r="12" spans="1:5" ht="15">
      <c r="A12" s="32" t="s">
        <v>68</v>
      </c>
      <c r="B12" s="34" t="s">
        <v>82</v>
      </c>
      <c r="C12" s="34" t="s">
        <v>133</v>
      </c>
      <c r="D12" s="34" t="s">
        <v>82</v>
      </c>
      <c r="E12" s="34" t="s">
        <v>133</v>
      </c>
    </row>
    <row r="13" spans="1:5" ht="15">
      <c r="A13" s="27" t="s">
        <v>69</v>
      </c>
      <c r="B13" s="28" t="s">
        <v>3</v>
      </c>
      <c r="C13" s="28" t="s">
        <v>3</v>
      </c>
      <c r="D13" s="28" t="s">
        <v>3</v>
      </c>
      <c r="E13" s="28" t="s">
        <v>3</v>
      </c>
    </row>
    <row r="14" spans="1:5" ht="15">
      <c r="A14" s="32" t="s">
        <v>100</v>
      </c>
      <c r="B14" s="34" t="s">
        <v>64</v>
      </c>
      <c r="C14" s="34" t="s">
        <v>64</v>
      </c>
      <c r="D14" s="34" t="s">
        <v>64</v>
      </c>
      <c r="E14" s="34" t="s">
        <v>64</v>
      </c>
    </row>
    <row r="15" spans="1:5" ht="15">
      <c r="A15" s="27" t="s">
        <v>72</v>
      </c>
      <c r="B15" s="41" t="s">
        <v>73</v>
      </c>
      <c r="C15" s="41" t="s">
        <v>73</v>
      </c>
      <c r="D15" s="41" t="s">
        <v>73</v>
      </c>
      <c r="E15" s="41" t="s">
        <v>73</v>
      </c>
    </row>
    <row r="16" spans="1:5" ht="15">
      <c r="A16" s="32" t="s">
        <v>99</v>
      </c>
      <c r="B16" s="36" t="s">
        <v>64</v>
      </c>
      <c r="C16" s="36" t="s">
        <v>64</v>
      </c>
      <c r="D16" s="36" t="s">
        <v>64</v>
      </c>
      <c r="E16" s="36" t="s">
        <v>64</v>
      </c>
    </row>
    <row r="17" spans="1:5" ht="30">
      <c r="A17" s="27" t="s">
        <v>70</v>
      </c>
      <c r="B17" s="28" t="s">
        <v>64</v>
      </c>
      <c r="C17" s="28" t="s">
        <v>64</v>
      </c>
      <c r="D17" s="28" t="s">
        <v>64</v>
      </c>
      <c r="E17" s="28" t="s">
        <v>64</v>
      </c>
    </row>
    <row r="18" spans="1:5" ht="15">
      <c r="A18" s="32" t="s">
        <v>71</v>
      </c>
      <c r="B18" s="34" t="s">
        <v>64</v>
      </c>
      <c r="C18" s="34" t="s">
        <v>64</v>
      </c>
      <c r="D18" s="34" t="s">
        <v>64</v>
      </c>
      <c r="E18" s="34" t="s">
        <v>64</v>
      </c>
    </row>
    <row r="19" spans="1:5" ht="90">
      <c r="A19" s="27" t="s">
        <v>770</v>
      </c>
      <c r="B19" s="28" t="s">
        <v>1364</v>
      </c>
      <c r="C19" s="28" t="s">
        <v>1046</v>
      </c>
      <c r="D19" s="28" t="s">
        <v>1047</v>
      </c>
      <c r="E19" s="28" t="s">
        <v>1049</v>
      </c>
    </row>
    <row r="20" spans="1:5" ht="30">
      <c r="A20" s="32" t="s">
        <v>771</v>
      </c>
      <c r="B20" s="63" t="s">
        <v>2</v>
      </c>
      <c r="C20" s="63" t="s">
        <v>2</v>
      </c>
      <c r="D20" s="63" t="s">
        <v>2</v>
      </c>
      <c r="E20" s="63" t="s">
        <v>2</v>
      </c>
    </row>
    <row r="21" spans="1:5" ht="30">
      <c r="A21" s="27" t="s">
        <v>772</v>
      </c>
      <c r="B21" s="61" t="s">
        <v>2</v>
      </c>
      <c r="C21" s="61" t="s">
        <v>2</v>
      </c>
      <c r="D21" s="61" t="s">
        <v>2</v>
      </c>
      <c r="E21" s="61" t="s">
        <v>853</v>
      </c>
    </row>
    <row r="22" spans="1:5" ht="180">
      <c r="A22" s="32" t="s">
        <v>773</v>
      </c>
      <c r="B22" s="63" t="s">
        <v>1048</v>
      </c>
      <c r="C22" s="34" t="s">
        <v>1738</v>
      </c>
      <c r="D22" s="34" t="s">
        <v>1365</v>
      </c>
      <c r="E22" s="63" t="s">
        <v>1685</v>
      </c>
    </row>
    <row r="23" spans="1:5" ht="15">
      <c r="A23" s="27" t="s">
        <v>0</v>
      </c>
      <c r="B23" s="46">
        <v>43741</v>
      </c>
      <c r="C23" s="46">
        <v>43741</v>
      </c>
      <c r="D23" s="46">
        <v>43741</v>
      </c>
      <c r="E23" s="46">
        <v>43741</v>
      </c>
    </row>
    <row r="24" spans="1:5" ht="95" customHeight="1">
      <c r="A24" s="170" t="s">
        <v>1547</v>
      </c>
      <c r="B24" s="171"/>
      <c r="C24" s="171"/>
      <c r="D24" s="171"/>
      <c r="E24" s="171"/>
    </row>
    <row r="25" spans="1:5" ht="153" customHeight="1">
      <c r="A25" s="170" t="s">
        <v>1607</v>
      </c>
      <c r="B25" s="170"/>
      <c r="C25" s="170"/>
      <c r="D25" s="170"/>
      <c r="E25" s="170"/>
    </row>
  </sheetData>
  <mergeCells count="5">
    <mergeCell ref="A1:E1"/>
    <mergeCell ref="A24:E24"/>
    <mergeCell ref="A25:E25"/>
    <mergeCell ref="A3:A4"/>
    <mergeCell ref="B3:E3"/>
  </mergeCells>
  <hyperlinks>
    <hyperlink ref="A2" location="Summary!A1" display="Back to summary" xr:uid="{00000000-0004-0000-1F00-000000000000}"/>
  </hyperlinks>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pageSetUpPr fitToPage="1"/>
  </sheetPr>
  <dimension ref="A1:F25"/>
  <sheetViews>
    <sheetView showGridLines="0" zoomScaleNormal="100" workbookViewId="0">
      <pane ySplit="4" topLeftCell="A5" activePane="bottomLeft" state="frozen"/>
      <selection activeCell="E29" sqref="E29"/>
      <selection pane="bottomLeft" activeCell="B6" sqref="B6"/>
    </sheetView>
  </sheetViews>
  <sheetFormatPr baseColWidth="10" defaultColWidth="8.5" defaultRowHeight="14"/>
  <cols>
    <col min="1" max="1" width="33.5" customWidth="1"/>
    <col min="2" max="2" width="71.33203125" customWidth="1"/>
    <col min="3" max="3" width="109.83203125" customWidth="1"/>
    <col min="4" max="16384" width="8.5" style="4"/>
  </cols>
  <sheetData>
    <row r="1" spans="1:3" ht="26">
      <c r="A1" s="174" t="s">
        <v>886</v>
      </c>
      <c r="B1" s="174"/>
      <c r="C1" s="174"/>
    </row>
    <row r="2" spans="1:3" ht="15">
      <c r="A2" s="43" t="s">
        <v>59</v>
      </c>
      <c r="B2" s="25"/>
      <c r="C2" s="25"/>
    </row>
    <row r="3" spans="1:3" ht="17">
      <c r="A3" s="173" t="s">
        <v>58</v>
      </c>
      <c r="B3" s="169" t="s">
        <v>769</v>
      </c>
      <c r="C3" s="169"/>
    </row>
    <row r="4" spans="1:3" ht="18">
      <c r="A4" s="173"/>
      <c r="B4" s="22" t="s">
        <v>279</v>
      </c>
      <c r="C4" s="22" t="s">
        <v>1193</v>
      </c>
    </row>
    <row r="5" spans="1:3" ht="15">
      <c r="A5" s="27" t="s">
        <v>80</v>
      </c>
      <c r="B5" s="28" t="s">
        <v>81</v>
      </c>
      <c r="C5" s="28">
        <v>1115</v>
      </c>
    </row>
    <row r="6" spans="1:3" ht="15">
      <c r="A6" s="32" t="s">
        <v>65</v>
      </c>
      <c r="B6" s="33">
        <v>42552</v>
      </c>
      <c r="C6" s="33" t="s">
        <v>1192</v>
      </c>
    </row>
    <row r="7" spans="1:3" ht="15">
      <c r="A7" s="27" t="s">
        <v>67</v>
      </c>
      <c r="B7" s="28" t="s">
        <v>774</v>
      </c>
      <c r="C7" s="28" t="s">
        <v>774</v>
      </c>
    </row>
    <row r="8" spans="1:3" ht="90">
      <c r="A8" s="32" t="s">
        <v>61</v>
      </c>
      <c r="B8" s="34" t="s">
        <v>131</v>
      </c>
      <c r="C8" s="34" t="s">
        <v>1194</v>
      </c>
    </row>
    <row r="9" spans="1:3" ht="15">
      <c r="A9" s="27" t="s">
        <v>1517</v>
      </c>
      <c r="B9" s="41">
        <v>11878</v>
      </c>
      <c r="C9" s="41" t="s">
        <v>2</v>
      </c>
    </row>
    <row r="10" spans="1:3" ht="15">
      <c r="A10" s="32" t="s">
        <v>102</v>
      </c>
      <c r="B10" s="35" t="s">
        <v>1328</v>
      </c>
      <c r="C10" s="62" t="s">
        <v>1510</v>
      </c>
    </row>
    <row r="11" spans="1:3" ht="409.6">
      <c r="A11" s="27" t="s">
        <v>101</v>
      </c>
      <c r="B11" s="28" t="s">
        <v>281</v>
      </c>
      <c r="C11" s="42" t="s">
        <v>1196</v>
      </c>
    </row>
    <row r="12" spans="1:3" ht="45">
      <c r="A12" s="32" t="s">
        <v>68</v>
      </c>
      <c r="B12" s="34" t="s">
        <v>82</v>
      </c>
      <c r="C12" s="34" t="s">
        <v>168</v>
      </c>
    </row>
    <row r="13" spans="1:3" ht="15">
      <c r="A13" s="27" t="s">
        <v>69</v>
      </c>
      <c r="B13" s="28" t="s">
        <v>3</v>
      </c>
      <c r="C13" s="28" t="s">
        <v>3</v>
      </c>
    </row>
    <row r="14" spans="1:3" ht="15">
      <c r="A14" s="32" t="s">
        <v>100</v>
      </c>
      <c r="B14" s="34" t="s">
        <v>64</v>
      </c>
      <c r="C14" s="34" t="s">
        <v>2</v>
      </c>
    </row>
    <row r="15" spans="1:3" ht="15">
      <c r="A15" s="27" t="s">
        <v>72</v>
      </c>
      <c r="B15" s="28" t="s">
        <v>73</v>
      </c>
      <c r="C15" s="41" t="s">
        <v>2</v>
      </c>
    </row>
    <row r="16" spans="1:3" ht="45">
      <c r="A16" s="32" t="s">
        <v>99</v>
      </c>
      <c r="B16" s="36" t="s">
        <v>280</v>
      </c>
      <c r="C16" s="36" t="s">
        <v>2</v>
      </c>
    </row>
    <row r="17" spans="1:6" ht="30">
      <c r="A17" s="27" t="s">
        <v>70</v>
      </c>
      <c r="B17" s="28" t="s">
        <v>3</v>
      </c>
      <c r="C17" s="28" t="s">
        <v>2</v>
      </c>
    </row>
    <row r="18" spans="1:6" ht="15">
      <c r="A18" s="32" t="s">
        <v>71</v>
      </c>
      <c r="B18" s="34" t="s">
        <v>64</v>
      </c>
      <c r="C18" s="34" t="s">
        <v>2</v>
      </c>
    </row>
    <row r="19" spans="1:6" ht="356">
      <c r="A19" s="27" t="s">
        <v>1220</v>
      </c>
      <c r="B19" s="28" t="s">
        <v>1740</v>
      </c>
      <c r="C19" s="28" t="s">
        <v>1739</v>
      </c>
    </row>
    <row r="20" spans="1:6" ht="409.6">
      <c r="A20" s="32" t="s">
        <v>1222</v>
      </c>
      <c r="B20" s="63" t="s">
        <v>2</v>
      </c>
      <c r="C20" s="87" t="s">
        <v>1197</v>
      </c>
    </row>
    <row r="21" spans="1:6" customFormat="1" ht="120">
      <c r="A21" s="27" t="s">
        <v>772</v>
      </c>
      <c r="B21" s="40" t="s">
        <v>830</v>
      </c>
      <c r="C21" s="61" t="s">
        <v>1195</v>
      </c>
      <c r="D21" s="45"/>
      <c r="E21" s="45"/>
      <c r="F21" s="45"/>
    </row>
    <row r="22" spans="1:6" ht="398">
      <c r="A22" s="32" t="s">
        <v>1221</v>
      </c>
      <c r="B22" s="63" t="s">
        <v>1741</v>
      </c>
      <c r="C22" s="63" t="s">
        <v>1742</v>
      </c>
    </row>
    <row r="23" spans="1:6" ht="15">
      <c r="A23" s="27" t="s">
        <v>0</v>
      </c>
      <c r="B23" s="46">
        <v>43732</v>
      </c>
      <c r="C23" s="46">
        <v>43763</v>
      </c>
    </row>
    <row r="24" spans="1:6" ht="102" customHeight="1">
      <c r="A24" s="170" t="s">
        <v>1548</v>
      </c>
      <c r="B24" s="171"/>
      <c r="C24" s="171"/>
      <c r="D24" s="127"/>
      <c r="E24" s="127"/>
    </row>
    <row r="25" spans="1:6" ht="99" customHeight="1">
      <c r="A25" s="170" t="s">
        <v>1608</v>
      </c>
      <c r="B25" s="170"/>
      <c r="C25" s="170"/>
    </row>
  </sheetData>
  <mergeCells count="5">
    <mergeCell ref="A3:A4"/>
    <mergeCell ref="B3:C3"/>
    <mergeCell ref="A24:C24"/>
    <mergeCell ref="A25:C25"/>
    <mergeCell ref="A1:C1"/>
  </mergeCells>
  <hyperlinks>
    <hyperlink ref="A2" location="Summary!A1" display="Back to summary" xr:uid="{00000000-0004-0000-2000-000000000000}"/>
  </hyperlinks>
  <pageMargins left="0.25" right="0.25" top="0.5" bottom="0.5" header="0.3" footer="0.3"/>
  <pageSetup paperSize="17" scale="87" fitToHeight="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pageSetUpPr fitToPage="1"/>
  </sheetPr>
  <dimension ref="A1:E25"/>
  <sheetViews>
    <sheetView showGridLines="0" zoomScaleNormal="100" workbookViewId="0">
      <pane xSplit="1" ySplit="4" topLeftCell="B5" activePane="bottomRight" state="frozen"/>
      <selection activeCell="E29" sqref="E29"/>
      <selection pane="topRight" activeCell="E29" sqref="E29"/>
      <selection pane="bottomLeft" activeCell="E29" sqref="E29"/>
      <selection pane="bottomRight" activeCell="B6" sqref="B6"/>
    </sheetView>
  </sheetViews>
  <sheetFormatPr baseColWidth="10" defaultColWidth="8.83203125" defaultRowHeight="14"/>
  <cols>
    <col min="1" max="1" width="33.5" customWidth="1"/>
    <col min="2" max="2" width="45" customWidth="1"/>
    <col min="3" max="3" width="75" customWidth="1"/>
    <col min="4" max="4" width="89.1640625" customWidth="1"/>
    <col min="5" max="5" width="73.5" customWidth="1"/>
  </cols>
  <sheetData>
    <row r="1" spans="1:5" ht="26">
      <c r="A1" s="174" t="s">
        <v>887</v>
      </c>
      <c r="B1" s="174"/>
      <c r="C1" s="174"/>
      <c r="D1" s="174"/>
      <c r="E1" s="174"/>
    </row>
    <row r="2" spans="1:5" ht="15">
      <c r="A2" s="43" t="s">
        <v>59</v>
      </c>
      <c r="B2" s="25"/>
      <c r="C2" s="25"/>
      <c r="D2" s="25"/>
      <c r="E2" s="25"/>
    </row>
    <row r="3" spans="1:5" ht="17">
      <c r="A3" s="173" t="s">
        <v>58</v>
      </c>
      <c r="B3" s="169" t="s">
        <v>769</v>
      </c>
      <c r="C3" s="169"/>
      <c r="D3" s="169"/>
      <c r="E3" s="169"/>
    </row>
    <row r="4" spans="1:5" ht="18">
      <c r="A4" s="173"/>
      <c r="B4" s="22" t="s">
        <v>362</v>
      </c>
      <c r="C4" s="22" t="s">
        <v>364</v>
      </c>
      <c r="D4" s="22" t="s">
        <v>368</v>
      </c>
      <c r="E4" s="22" t="s">
        <v>1198</v>
      </c>
    </row>
    <row r="5" spans="1:5" ht="15">
      <c r="A5" s="27" t="s">
        <v>80</v>
      </c>
      <c r="B5" s="28" t="s">
        <v>81</v>
      </c>
      <c r="C5" s="28" t="s">
        <v>81</v>
      </c>
      <c r="D5" s="28" t="s">
        <v>81</v>
      </c>
      <c r="E5" s="28">
        <v>1115</v>
      </c>
    </row>
    <row r="6" spans="1:5" ht="15">
      <c r="A6" s="32" t="s">
        <v>65</v>
      </c>
      <c r="B6" s="33" t="s">
        <v>363</v>
      </c>
      <c r="C6" s="33" t="s">
        <v>365</v>
      </c>
      <c r="D6" s="33" t="s">
        <v>369</v>
      </c>
      <c r="E6" s="33" t="s">
        <v>1506</v>
      </c>
    </row>
    <row r="7" spans="1:5" ht="15">
      <c r="A7" s="27" t="s">
        <v>67</v>
      </c>
      <c r="B7" s="28" t="s">
        <v>774</v>
      </c>
      <c r="C7" s="28" t="s">
        <v>774</v>
      </c>
      <c r="D7" s="28" t="s">
        <v>774</v>
      </c>
      <c r="E7" s="28" t="s">
        <v>774</v>
      </c>
    </row>
    <row r="8" spans="1:5" ht="60">
      <c r="A8" s="32" t="s">
        <v>61</v>
      </c>
      <c r="B8" s="34" t="s">
        <v>131</v>
      </c>
      <c r="C8" s="34" t="s">
        <v>366</v>
      </c>
      <c r="D8" s="34" t="s">
        <v>132</v>
      </c>
      <c r="E8" s="34" t="s">
        <v>1203</v>
      </c>
    </row>
    <row r="9" spans="1:5" ht="15">
      <c r="A9" s="27" t="s">
        <v>1517</v>
      </c>
      <c r="B9" s="41">
        <v>4618</v>
      </c>
      <c r="C9" s="41">
        <v>879</v>
      </c>
      <c r="D9" s="41">
        <v>154</v>
      </c>
      <c r="E9" s="41">
        <v>5789</v>
      </c>
    </row>
    <row r="10" spans="1:5" ht="15">
      <c r="A10" s="32" t="s">
        <v>102</v>
      </c>
      <c r="B10" s="62" t="s">
        <v>63</v>
      </c>
      <c r="C10" s="62" t="s">
        <v>63</v>
      </c>
      <c r="D10" s="60" t="s">
        <v>1325</v>
      </c>
      <c r="E10" s="62" t="s">
        <v>196</v>
      </c>
    </row>
    <row r="11" spans="1:5" ht="398">
      <c r="A11" s="27" t="s">
        <v>101</v>
      </c>
      <c r="B11" s="28" t="s">
        <v>1505</v>
      </c>
      <c r="C11" s="31" t="s">
        <v>367</v>
      </c>
      <c r="D11" s="31" t="s">
        <v>370</v>
      </c>
      <c r="E11" s="28" t="s">
        <v>1507</v>
      </c>
    </row>
    <row r="12" spans="1:5" ht="15">
      <c r="A12" s="32" t="s">
        <v>68</v>
      </c>
      <c r="B12" s="34" t="s">
        <v>82</v>
      </c>
      <c r="C12" s="34" t="s">
        <v>82</v>
      </c>
      <c r="D12" s="34" t="s">
        <v>82</v>
      </c>
      <c r="E12" s="34" t="s">
        <v>133</v>
      </c>
    </row>
    <row r="13" spans="1:5" ht="15">
      <c r="A13" s="27" t="s">
        <v>69</v>
      </c>
      <c r="B13" s="28" t="s">
        <v>64</v>
      </c>
      <c r="C13" s="28" t="s">
        <v>3</v>
      </c>
      <c r="D13" s="28" t="s">
        <v>64</v>
      </c>
      <c r="E13" s="28" t="s">
        <v>3</v>
      </c>
    </row>
    <row r="14" spans="1:5" ht="15">
      <c r="A14" s="32" t="s">
        <v>100</v>
      </c>
      <c r="B14" s="34" t="s">
        <v>64</v>
      </c>
      <c r="C14" s="34" t="s">
        <v>64</v>
      </c>
      <c r="D14" s="34" t="s">
        <v>64</v>
      </c>
      <c r="E14" s="34" t="s">
        <v>2</v>
      </c>
    </row>
    <row r="15" spans="1:5" ht="15">
      <c r="A15" s="27" t="s">
        <v>72</v>
      </c>
      <c r="B15" s="41" t="s">
        <v>73</v>
      </c>
      <c r="C15" s="41" t="s">
        <v>73</v>
      </c>
      <c r="D15" s="41" t="s">
        <v>73</v>
      </c>
      <c r="E15" s="41" t="s">
        <v>2</v>
      </c>
    </row>
    <row r="16" spans="1:5" ht="15">
      <c r="A16" s="32" t="s">
        <v>99</v>
      </c>
      <c r="B16" s="36" t="s">
        <v>64</v>
      </c>
      <c r="C16" s="36" t="s">
        <v>64</v>
      </c>
      <c r="D16" s="36" t="s">
        <v>64</v>
      </c>
      <c r="E16" s="36" t="s">
        <v>2</v>
      </c>
    </row>
    <row r="17" spans="1:5" ht="30">
      <c r="A17" s="27" t="s">
        <v>70</v>
      </c>
      <c r="B17" s="28" t="s">
        <v>3</v>
      </c>
      <c r="C17" s="28" t="s">
        <v>64</v>
      </c>
      <c r="D17" s="28" t="s">
        <v>64</v>
      </c>
      <c r="E17" s="28" t="s">
        <v>2</v>
      </c>
    </row>
    <row r="18" spans="1:5" ht="180">
      <c r="A18" s="32" t="s">
        <v>71</v>
      </c>
      <c r="B18" s="34" t="s">
        <v>64</v>
      </c>
      <c r="C18" s="34" t="s">
        <v>64</v>
      </c>
      <c r="D18" s="34" t="s">
        <v>64</v>
      </c>
      <c r="E18" s="34" t="s">
        <v>1200</v>
      </c>
    </row>
    <row r="19" spans="1:5" ht="255">
      <c r="A19" s="27" t="s">
        <v>1223</v>
      </c>
      <c r="B19" s="28" t="s">
        <v>1052</v>
      </c>
      <c r="C19" s="28" t="s">
        <v>1367</v>
      </c>
      <c r="D19" s="28" t="s">
        <v>817</v>
      </c>
      <c r="E19" s="28" t="s">
        <v>1202</v>
      </c>
    </row>
    <row r="20" spans="1:5" ht="75">
      <c r="A20" s="32" t="s">
        <v>1199</v>
      </c>
      <c r="B20" s="63" t="s">
        <v>1051</v>
      </c>
      <c r="C20" s="34" t="s">
        <v>1053</v>
      </c>
      <c r="D20" s="34" t="s">
        <v>1054</v>
      </c>
      <c r="E20" s="63" t="s">
        <v>2</v>
      </c>
    </row>
    <row r="21" spans="1:5" ht="120">
      <c r="A21" s="27" t="s">
        <v>772</v>
      </c>
      <c r="B21" s="61" t="s">
        <v>2</v>
      </c>
      <c r="C21" s="61" t="s">
        <v>1055</v>
      </c>
      <c r="D21" s="61" t="s">
        <v>2</v>
      </c>
      <c r="E21" s="61" t="s">
        <v>1201</v>
      </c>
    </row>
    <row r="22" spans="1:5" ht="195">
      <c r="A22" s="32" t="s">
        <v>773</v>
      </c>
      <c r="B22" s="63" t="s">
        <v>1366</v>
      </c>
      <c r="C22" s="34" t="s">
        <v>1057</v>
      </c>
      <c r="D22" s="34" t="s">
        <v>1056</v>
      </c>
      <c r="E22" s="63" t="s">
        <v>2</v>
      </c>
    </row>
    <row r="23" spans="1:5" ht="15">
      <c r="A23" s="27" t="s">
        <v>0</v>
      </c>
      <c r="B23" s="46">
        <v>43908</v>
      </c>
      <c r="C23" s="46">
        <v>43740</v>
      </c>
      <c r="D23" s="46">
        <v>43740</v>
      </c>
      <c r="E23" s="46">
        <v>43908</v>
      </c>
    </row>
    <row r="24" spans="1:5" ht="94" customHeight="1">
      <c r="A24" s="170" t="s">
        <v>1610</v>
      </c>
      <c r="B24" s="171"/>
      <c r="C24" s="171"/>
      <c r="D24" s="171"/>
      <c r="E24" s="171"/>
    </row>
    <row r="25" spans="1:5" ht="146.5" customHeight="1">
      <c r="A25" s="170" t="s">
        <v>1609</v>
      </c>
      <c r="B25" s="170"/>
      <c r="C25" s="170"/>
      <c r="D25" s="170"/>
      <c r="E25" s="170"/>
    </row>
  </sheetData>
  <mergeCells count="5">
    <mergeCell ref="A3:A4"/>
    <mergeCell ref="B3:E3"/>
    <mergeCell ref="A24:E24"/>
    <mergeCell ref="A25:E25"/>
    <mergeCell ref="A1:E1"/>
  </mergeCells>
  <hyperlinks>
    <hyperlink ref="A2" location="Summary!A1" display="Back to summary" xr:uid="{00000000-0004-0000-2100-000000000000}"/>
  </hyperlinks>
  <pageMargins left="0.25" right="0.25" top="0.5" bottom="0.5" header="0.3" footer="0.3"/>
  <pageSetup paperSize="17" scale="87"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dimension ref="A1:F27"/>
  <sheetViews>
    <sheetView showGridLines="0" zoomScaleNormal="100" workbookViewId="0">
      <pane xSplit="1" ySplit="4" topLeftCell="B5" activePane="bottomRight" state="frozen"/>
      <selection activeCell="E29" sqref="E29"/>
      <selection pane="topRight" activeCell="E29" sqref="E29"/>
      <selection pane="bottomLeft" activeCell="E29" sqref="E29"/>
      <selection pane="bottomRight" activeCell="B7" sqref="B7"/>
    </sheetView>
  </sheetViews>
  <sheetFormatPr baseColWidth="10" defaultColWidth="8.83203125" defaultRowHeight="14"/>
  <cols>
    <col min="1" max="1" width="33.5" customWidth="1"/>
    <col min="2" max="2" width="74.5" customWidth="1"/>
    <col min="3" max="3" width="109.1640625" customWidth="1"/>
    <col min="4" max="4" width="133.33203125" customWidth="1"/>
    <col min="5" max="5" width="55.5" bestFit="1" customWidth="1"/>
    <col min="6" max="6" width="56.6640625" customWidth="1"/>
  </cols>
  <sheetData>
    <row r="1" spans="1:6" ht="26">
      <c r="A1" s="174" t="s">
        <v>888</v>
      </c>
      <c r="B1" s="174"/>
      <c r="C1" s="174"/>
      <c r="D1" s="174"/>
      <c r="E1" s="174"/>
      <c r="F1" s="174"/>
    </row>
    <row r="2" spans="1:6" ht="15">
      <c r="A2" s="43" t="s">
        <v>59</v>
      </c>
      <c r="B2" s="25"/>
      <c r="C2" s="25"/>
      <c r="D2" s="25"/>
      <c r="E2" s="25"/>
      <c r="F2" s="25"/>
    </row>
    <row r="3" spans="1:6" ht="17">
      <c r="A3" s="173" t="s">
        <v>58</v>
      </c>
      <c r="B3" s="169" t="s">
        <v>769</v>
      </c>
      <c r="C3" s="169"/>
      <c r="D3" s="169"/>
      <c r="E3" s="169"/>
      <c r="F3" s="169"/>
    </row>
    <row r="4" spans="1:6" ht="18">
      <c r="A4" s="173"/>
      <c r="B4" s="22" t="s">
        <v>429</v>
      </c>
      <c r="C4" s="22" t="s">
        <v>434</v>
      </c>
      <c r="D4" s="22" t="s">
        <v>437</v>
      </c>
      <c r="E4" s="22" t="s">
        <v>441</v>
      </c>
      <c r="F4" s="22" t="s">
        <v>1204</v>
      </c>
    </row>
    <row r="5" spans="1:6" ht="15">
      <c r="A5" s="27" t="s">
        <v>80</v>
      </c>
      <c r="B5" s="28" t="s">
        <v>81</v>
      </c>
      <c r="C5" s="28" t="s">
        <v>81</v>
      </c>
      <c r="D5" s="28" t="s">
        <v>81</v>
      </c>
      <c r="E5" s="28" t="s">
        <v>81</v>
      </c>
      <c r="F5" s="28">
        <v>1115</v>
      </c>
    </row>
    <row r="6" spans="1:6" ht="15">
      <c r="A6" s="32" t="s">
        <v>65</v>
      </c>
      <c r="B6" s="33" t="s">
        <v>430</v>
      </c>
      <c r="C6" s="33" t="s">
        <v>435</v>
      </c>
      <c r="D6" s="33" t="s">
        <v>438</v>
      </c>
      <c r="E6" s="33">
        <v>43282</v>
      </c>
      <c r="F6" s="33" t="s">
        <v>1205</v>
      </c>
    </row>
    <row r="7" spans="1:6" ht="15">
      <c r="A7" s="27" t="s">
        <v>67</v>
      </c>
      <c r="B7" s="28" t="s">
        <v>774</v>
      </c>
      <c r="C7" s="28" t="s">
        <v>774</v>
      </c>
      <c r="D7" s="28" t="s">
        <v>774</v>
      </c>
      <c r="E7" s="28" t="s">
        <v>774</v>
      </c>
      <c r="F7" s="28" t="s">
        <v>774</v>
      </c>
    </row>
    <row r="8" spans="1:6" ht="165">
      <c r="A8" s="32" t="s">
        <v>61</v>
      </c>
      <c r="B8" s="34" t="s">
        <v>431</v>
      </c>
      <c r="C8" s="34" t="s">
        <v>204</v>
      </c>
      <c r="D8" s="34" t="s">
        <v>131</v>
      </c>
      <c r="E8" s="34" t="s">
        <v>130</v>
      </c>
      <c r="F8" s="34" t="s">
        <v>1206</v>
      </c>
    </row>
    <row r="9" spans="1:6" ht="15">
      <c r="A9" s="27" t="s">
        <v>1517</v>
      </c>
      <c r="B9" s="41">
        <v>1600</v>
      </c>
      <c r="C9" s="41">
        <v>3615</v>
      </c>
      <c r="D9" s="41">
        <v>75483</v>
      </c>
      <c r="E9" s="41">
        <v>2629</v>
      </c>
      <c r="F9" s="41" t="s">
        <v>2</v>
      </c>
    </row>
    <row r="10" spans="1:6" ht="15">
      <c r="A10" s="32" t="s">
        <v>102</v>
      </c>
      <c r="B10" s="62" t="s">
        <v>196</v>
      </c>
      <c r="C10" s="62" t="s">
        <v>1326</v>
      </c>
      <c r="D10" s="60" t="s">
        <v>1326</v>
      </c>
      <c r="E10" s="60" t="s">
        <v>1326</v>
      </c>
      <c r="F10" s="62" t="s">
        <v>1326</v>
      </c>
    </row>
    <row r="11" spans="1:6" ht="409.6">
      <c r="A11" s="27" t="s">
        <v>101</v>
      </c>
      <c r="B11" s="28" t="s">
        <v>433</v>
      </c>
      <c r="C11" s="37" t="s">
        <v>436</v>
      </c>
      <c r="D11" s="37" t="s">
        <v>440</v>
      </c>
      <c r="E11" s="28" t="s">
        <v>442</v>
      </c>
      <c r="F11" s="28" t="s">
        <v>1207</v>
      </c>
    </row>
    <row r="12" spans="1:6" ht="45">
      <c r="A12" s="32" t="s">
        <v>68</v>
      </c>
      <c r="B12" s="34" t="s">
        <v>168</v>
      </c>
      <c r="C12" s="34" t="s">
        <v>133</v>
      </c>
      <c r="D12" s="34" t="s">
        <v>82</v>
      </c>
      <c r="E12" s="34" t="s">
        <v>133</v>
      </c>
      <c r="F12" s="34" t="s">
        <v>133</v>
      </c>
    </row>
    <row r="13" spans="1:6" ht="15">
      <c r="A13" s="27" t="s">
        <v>69</v>
      </c>
      <c r="B13" s="28" t="s">
        <v>64</v>
      </c>
      <c r="C13" s="28" t="s">
        <v>64</v>
      </c>
      <c r="D13" s="28" t="s">
        <v>3</v>
      </c>
      <c r="E13" s="28" t="s">
        <v>64</v>
      </c>
      <c r="F13" s="28" t="s">
        <v>3</v>
      </c>
    </row>
    <row r="14" spans="1:6" ht="15">
      <c r="A14" s="32" t="s">
        <v>100</v>
      </c>
      <c r="B14" s="34" t="s">
        <v>64</v>
      </c>
      <c r="C14" s="34" t="s">
        <v>64</v>
      </c>
      <c r="D14" s="34" t="s">
        <v>64</v>
      </c>
      <c r="E14" s="34" t="s">
        <v>64</v>
      </c>
      <c r="F14" s="34" t="s">
        <v>2</v>
      </c>
    </row>
    <row r="15" spans="1:6" ht="15">
      <c r="A15" s="27" t="s">
        <v>72</v>
      </c>
      <c r="B15" s="41" t="s">
        <v>182</v>
      </c>
      <c r="C15" s="41" t="s">
        <v>73</v>
      </c>
      <c r="D15" s="41" t="s">
        <v>73</v>
      </c>
      <c r="E15" s="41" t="s">
        <v>73</v>
      </c>
      <c r="F15" s="41" t="s">
        <v>2</v>
      </c>
    </row>
    <row r="16" spans="1:6" ht="60">
      <c r="A16" s="32" t="s">
        <v>99</v>
      </c>
      <c r="B16" s="36" t="s">
        <v>432</v>
      </c>
      <c r="C16" s="36" t="s">
        <v>64</v>
      </c>
      <c r="D16" s="34" t="s">
        <v>439</v>
      </c>
      <c r="E16" s="36" t="s">
        <v>64</v>
      </c>
      <c r="F16" s="36" t="s">
        <v>2</v>
      </c>
    </row>
    <row r="17" spans="1:6" ht="30">
      <c r="A17" s="27" t="s">
        <v>70</v>
      </c>
      <c r="B17" s="28" t="s">
        <v>3</v>
      </c>
      <c r="C17" s="28" t="s">
        <v>64</v>
      </c>
      <c r="D17" s="28" t="s">
        <v>64</v>
      </c>
      <c r="E17" s="28" t="s">
        <v>64</v>
      </c>
      <c r="F17" s="28" t="s">
        <v>2</v>
      </c>
    </row>
    <row r="18" spans="1:6" ht="15">
      <c r="A18" s="32" t="s">
        <v>71</v>
      </c>
      <c r="B18" s="34" t="s">
        <v>3</v>
      </c>
      <c r="C18" s="34" t="s">
        <v>64</v>
      </c>
      <c r="D18" s="34" t="s">
        <v>64</v>
      </c>
      <c r="E18" s="34" t="s">
        <v>64</v>
      </c>
      <c r="F18" s="34" t="s">
        <v>2</v>
      </c>
    </row>
    <row r="19" spans="1:6" ht="342">
      <c r="A19" s="27" t="s">
        <v>1209</v>
      </c>
      <c r="B19" s="28" t="s">
        <v>1060</v>
      </c>
      <c r="C19" s="28" t="s">
        <v>1058</v>
      </c>
      <c r="D19" s="28" t="s">
        <v>1003</v>
      </c>
      <c r="E19" s="28" t="s">
        <v>1059</v>
      </c>
      <c r="F19" s="28" t="s">
        <v>1368</v>
      </c>
    </row>
    <row r="20" spans="1:6" ht="75">
      <c r="A20" s="32" t="s">
        <v>1199</v>
      </c>
      <c r="B20" s="63" t="s">
        <v>2</v>
      </c>
      <c r="C20" s="34" t="s">
        <v>1061</v>
      </c>
      <c r="D20" s="34" t="s">
        <v>2</v>
      </c>
      <c r="E20" s="63" t="s">
        <v>1063</v>
      </c>
      <c r="F20" s="63" t="s">
        <v>2</v>
      </c>
    </row>
    <row r="21" spans="1:6" ht="105">
      <c r="A21" s="27" t="s">
        <v>772</v>
      </c>
      <c r="B21" s="61" t="s">
        <v>2</v>
      </c>
      <c r="C21" s="61" t="s">
        <v>2</v>
      </c>
      <c r="D21" s="61" t="s">
        <v>1064</v>
      </c>
      <c r="E21" s="61" t="s">
        <v>2</v>
      </c>
      <c r="F21" s="61" t="s">
        <v>1208</v>
      </c>
    </row>
    <row r="22" spans="1:6" ht="195">
      <c r="A22" s="32" t="s">
        <v>773</v>
      </c>
      <c r="B22" s="63" t="s">
        <v>1743</v>
      </c>
      <c r="C22" s="34" t="s">
        <v>1062</v>
      </c>
      <c r="D22" s="34" t="s">
        <v>1369</v>
      </c>
      <c r="E22" s="63" t="s">
        <v>1370</v>
      </c>
      <c r="F22" s="63" t="s">
        <v>2</v>
      </c>
    </row>
    <row r="23" spans="1:6" ht="15">
      <c r="A23" s="27" t="s">
        <v>0</v>
      </c>
      <c r="B23" s="46">
        <v>43741</v>
      </c>
      <c r="C23" s="46">
        <v>43741</v>
      </c>
      <c r="D23" s="46">
        <v>43741</v>
      </c>
      <c r="E23" s="46">
        <v>43741</v>
      </c>
      <c r="F23" s="46">
        <v>43763</v>
      </c>
    </row>
    <row r="24" spans="1:6" ht="94" customHeight="1">
      <c r="A24" s="170" t="s">
        <v>1550</v>
      </c>
      <c r="B24" s="171"/>
      <c r="C24" s="171"/>
      <c r="D24" s="171"/>
      <c r="E24" s="171"/>
      <c r="F24" s="172"/>
    </row>
    <row r="25" spans="1:6" ht="154.25" customHeight="1">
      <c r="A25" s="170" t="s">
        <v>1611</v>
      </c>
      <c r="B25" s="170"/>
      <c r="C25" s="170"/>
      <c r="D25" s="170"/>
      <c r="E25" s="170"/>
      <c r="F25" s="170"/>
    </row>
    <row r="27" spans="1:6" ht="131">
      <c r="B27" s="129" t="s">
        <v>1549</v>
      </c>
    </row>
  </sheetData>
  <mergeCells count="5">
    <mergeCell ref="A3:A4"/>
    <mergeCell ref="B3:F3"/>
    <mergeCell ref="A24:F24"/>
    <mergeCell ref="A25:F25"/>
    <mergeCell ref="A1:F1"/>
  </mergeCells>
  <hyperlinks>
    <hyperlink ref="A2" location="Summary!A1" display="Back to summary" xr:uid="{00000000-0004-0000-2200-000000000000}"/>
  </hyperlinks>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dimension ref="A1:F25"/>
  <sheetViews>
    <sheetView showGridLines="0" zoomScaleNormal="100" workbookViewId="0">
      <pane xSplit="1" ySplit="4" topLeftCell="B5" activePane="bottomRight" state="frozen"/>
      <selection activeCell="E29" sqref="E29"/>
      <selection pane="topRight" activeCell="E29" sqref="E29"/>
      <selection pane="bottomLeft" activeCell="E29" sqref="E29"/>
      <selection pane="bottomRight" activeCell="B7" sqref="B7"/>
    </sheetView>
  </sheetViews>
  <sheetFormatPr baseColWidth="10" defaultColWidth="8.83203125" defaultRowHeight="14"/>
  <cols>
    <col min="1" max="1" width="33.5" bestFit="1" customWidth="1"/>
    <col min="2" max="2" width="95.6640625" customWidth="1"/>
    <col min="3" max="3" width="90.1640625" customWidth="1"/>
    <col min="4" max="4" width="135.83203125" customWidth="1"/>
    <col min="5" max="5" width="116.33203125" customWidth="1"/>
    <col min="6" max="6" width="54.83203125" customWidth="1"/>
  </cols>
  <sheetData>
    <row r="1" spans="1:6" ht="26">
      <c r="A1" s="174" t="s">
        <v>889</v>
      </c>
      <c r="B1" s="174"/>
      <c r="C1" s="174"/>
      <c r="D1" s="174"/>
      <c r="E1" s="59"/>
      <c r="F1" s="58"/>
    </row>
    <row r="2" spans="1:6" ht="15">
      <c r="A2" s="43" t="s">
        <v>59</v>
      </c>
      <c r="B2" s="25"/>
      <c r="C2" s="25"/>
      <c r="D2" s="25"/>
      <c r="E2" s="25"/>
      <c r="F2" s="25"/>
    </row>
    <row r="3" spans="1:6" ht="17">
      <c r="A3" s="173" t="s">
        <v>58</v>
      </c>
      <c r="B3" s="175" t="s">
        <v>769</v>
      </c>
      <c r="C3" s="176"/>
      <c r="D3" s="176"/>
      <c r="E3" s="176"/>
      <c r="F3" s="177"/>
    </row>
    <row r="4" spans="1:6" ht="18">
      <c r="A4" s="173"/>
      <c r="B4" s="22" t="s">
        <v>443</v>
      </c>
      <c r="C4" s="22" t="s">
        <v>447</v>
      </c>
      <c r="D4" s="22" t="s">
        <v>451</v>
      </c>
      <c r="E4" s="22" t="s">
        <v>1437</v>
      </c>
      <c r="F4" s="22" t="s">
        <v>1409</v>
      </c>
    </row>
    <row r="5" spans="1:6" ht="15">
      <c r="A5" s="27" t="s">
        <v>80</v>
      </c>
      <c r="B5" s="28" t="s">
        <v>81</v>
      </c>
      <c r="C5" s="28" t="s">
        <v>81</v>
      </c>
      <c r="D5" s="28" t="s">
        <v>81</v>
      </c>
      <c r="E5" s="28" t="s">
        <v>81</v>
      </c>
      <c r="F5" s="28">
        <v>1115</v>
      </c>
    </row>
    <row r="6" spans="1:6" ht="15">
      <c r="A6" s="32" t="s">
        <v>65</v>
      </c>
      <c r="B6" s="33" t="s">
        <v>444</v>
      </c>
      <c r="C6" s="33">
        <v>43647</v>
      </c>
      <c r="D6" s="33">
        <v>43221</v>
      </c>
      <c r="E6" s="33" t="s">
        <v>1438</v>
      </c>
      <c r="F6" s="33" t="s">
        <v>1456</v>
      </c>
    </row>
    <row r="7" spans="1:6" ht="15">
      <c r="A7" s="27" t="s">
        <v>67</v>
      </c>
      <c r="B7" s="28" t="s">
        <v>774</v>
      </c>
      <c r="C7" s="28" t="s">
        <v>774</v>
      </c>
      <c r="D7" s="28" t="s">
        <v>774</v>
      </c>
      <c r="E7" s="28" t="s">
        <v>774</v>
      </c>
      <c r="F7" s="28" t="s">
        <v>774</v>
      </c>
    </row>
    <row r="8" spans="1:6" ht="45">
      <c r="A8" s="32" t="s">
        <v>61</v>
      </c>
      <c r="B8" s="34" t="s">
        <v>132</v>
      </c>
      <c r="C8" s="34" t="s">
        <v>194</v>
      </c>
      <c r="D8" s="34" t="s">
        <v>204</v>
      </c>
      <c r="E8" s="34" t="s">
        <v>130</v>
      </c>
      <c r="F8" s="34" t="s">
        <v>759</v>
      </c>
    </row>
    <row r="9" spans="1:6" ht="15">
      <c r="A9" s="27" t="s">
        <v>1517</v>
      </c>
      <c r="B9" s="41">
        <v>4000</v>
      </c>
      <c r="C9" s="41">
        <v>13138</v>
      </c>
      <c r="D9" s="41">
        <v>49</v>
      </c>
      <c r="E9" s="41">
        <v>13588</v>
      </c>
      <c r="F9" s="41" t="s">
        <v>2</v>
      </c>
    </row>
    <row r="10" spans="1:6" ht="15">
      <c r="A10" s="32" t="s">
        <v>102</v>
      </c>
      <c r="B10" s="62" t="s">
        <v>63</v>
      </c>
      <c r="C10" s="60" t="s">
        <v>196</v>
      </c>
      <c r="D10" s="62" t="s">
        <v>1328</v>
      </c>
      <c r="E10" s="62" t="s">
        <v>196</v>
      </c>
      <c r="F10" s="62" t="s">
        <v>83</v>
      </c>
    </row>
    <row r="11" spans="1:6" ht="409.6">
      <c r="A11" s="27" t="s">
        <v>101</v>
      </c>
      <c r="B11" s="37" t="s">
        <v>446</v>
      </c>
      <c r="C11" s="37" t="s">
        <v>450</v>
      </c>
      <c r="D11" s="28" t="s">
        <v>1371</v>
      </c>
      <c r="E11" s="28" t="s">
        <v>1440</v>
      </c>
      <c r="F11" s="28" t="s">
        <v>1410</v>
      </c>
    </row>
    <row r="12" spans="1:6" ht="30">
      <c r="A12" s="32" t="s">
        <v>68</v>
      </c>
      <c r="B12" s="34" t="s">
        <v>174</v>
      </c>
      <c r="C12" s="34" t="s">
        <v>82</v>
      </c>
      <c r="D12" s="34" t="s">
        <v>174</v>
      </c>
      <c r="E12" s="34" t="s">
        <v>133</v>
      </c>
      <c r="F12" s="34" t="s">
        <v>2</v>
      </c>
    </row>
    <row r="13" spans="1:6" ht="15">
      <c r="A13" s="27" t="s">
        <v>69</v>
      </c>
      <c r="B13" s="28" t="s">
        <v>3</v>
      </c>
      <c r="C13" s="28" t="s">
        <v>3</v>
      </c>
      <c r="D13" s="28" t="s">
        <v>64</v>
      </c>
      <c r="E13" s="28" t="s">
        <v>3</v>
      </c>
      <c r="F13" s="28" t="s">
        <v>2</v>
      </c>
    </row>
    <row r="14" spans="1:6" ht="15">
      <c r="A14" s="32" t="s">
        <v>100</v>
      </c>
      <c r="B14" s="34" t="s">
        <v>64</v>
      </c>
      <c r="C14" s="34" t="s">
        <v>448</v>
      </c>
      <c r="D14" s="34" t="s">
        <v>3</v>
      </c>
      <c r="E14" s="34" t="s">
        <v>64</v>
      </c>
      <c r="F14" s="34" t="s">
        <v>2</v>
      </c>
    </row>
    <row r="15" spans="1:6" ht="15">
      <c r="A15" s="27" t="s">
        <v>72</v>
      </c>
      <c r="B15" s="41" t="s">
        <v>73</v>
      </c>
      <c r="C15" s="41" t="s">
        <v>182</v>
      </c>
      <c r="D15" s="41" t="s">
        <v>73</v>
      </c>
      <c r="E15" s="41" t="s">
        <v>182</v>
      </c>
      <c r="F15" s="41" t="s">
        <v>2</v>
      </c>
    </row>
    <row r="16" spans="1:6" ht="60">
      <c r="A16" s="32" t="s">
        <v>99</v>
      </c>
      <c r="B16" s="36" t="s">
        <v>445</v>
      </c>
      <c r="C16" s="34" t="s">
        <v>449</v>
      </c>
      <c r="D16" s="36" t="s">
        <v>452</v>
      </c>
      <c r="E16" s="36" t="s">
        <v>1439</v>
      </c>
      <c r="F16" s="36" t="s">
        <v>2</v>
      </c>
    </row>
    <row r="17" spans="1:6" ht="30">
      <c r="A17" s="27" t="s">
        <v>70</v>
      </c>
      <c r="B17" s="28" t="s">
        <v>3</v>
      </c>
      <c r="C17" s="28" t="s">
        <v>64</v>
      </c>
      <c r="D17" s="28" t="s">
        <v>64</v>
      </c>
      <c r="E17" s="28" t="s">
        <v>3</v>
      </c>
      <c r="F17" s="28" t="s">
        <v>2</v>
      </c>
    </row>
    <row r="18" spans="1:6" ht="15">
      <c r="A18" s="32" t="s">
        <v>71</v>
      </c>
      <c r="B18" s="34" t="s">
        <v>64</v>
      </c>
      <c r="C18" s="34" t="s">
        <v>64</v>
      </c>
      <c r="D18" s="34" t="s">
        <v>64</v>
      </c>
      <c r="E18" s="34" t="s">
        <v>64</v>
      </c>
      <c r="F18" s="34" t="s">
        <v>2</v>
      </c>
    </row>
    <row r="19" spans="1:6" ht="90">
      <c r="A19" s="27" t="s">
        <v>770</v>
      </c>
      <c r="B19" s="28" t="s">
        <v>1066</v>
      </c>
      <c r="C19" s="28" t="s">
        <v>1068</v>
      </c>
      <c r="D19" s="28" t="s">
        <v>1065</v>
      </c>
      <c r="E19" s="28" t="s">
        <v>1745</v>
      </c>
      <c r="F19" s="28" t="s">
        <v>2</v>
      </c>
    </row>
    <row r="20" spans="1:6" ht="45">
      <c r="A20" s="32" t="s">
        <v>771</v>
      </c>
      <c r="B20" s="34" t="s">
        <v>2</v>
      </c>
      <c r="C20" s="34" t="s">
        <v>2</v>
      </c>
      <c r="D20" s="63" t="s">
        <v>1050</v>
      </c>
      <c r="E20" s="63" t="s">
        <v>2</v>
      </c>
      <c r="F20" s="63" t="s">
        <v>2</v>
      </c>
    </row>
    <row r="21" spans="1:6" ht="30">
      <c r="A21" s="27" t="s">
        <v>772</v>
      </c>
      <c r="B21" s="61" t="s">
        <v>1067</v>
      </c>
      <c r="C21" s="61" t="s">
        <v>1069</v>
      </c>
      <c r="D21" s="61" t="s">
        <v>2</v>
      </c>
      <c r="E21" s="61" t="s">
        <v>1441</v>
      </c>
      <c r="F21" s="61" t="s">
        <v>2</v>
      </c>
    </row>
    <row r="22" spans="1:6" ht="225">
      <c r="A22" s="32" t="s">
        <v>773</v>
      </c>
      <c r="B22" s="34" t="s">
        <v>1070</v>
      </c>
      <c r="C22" s="34" t="s">
        <v>1744</v>
      </c>
      <c r="D22" s="63" t="s">
        <v>1774</v>
      </c>
      <c r="E22" s="63" t="s">
        <v>1442</v>
      </c>
      <c r="F22" s="63" t="s">
        <v>2</v>
      </c>
    </row>
    <row r="23" spans="1:6" ht="15">
      <c r="A23" s="27" t="s">
        <v>0</v>
      </c>
      <c r="B23" s="46">
        <v>43741</v>
      </c>
      <c r="C23" s="46">
        <v>43741</v>
      </c>
      <c r="D23" s="46">
        <v>43741</v>
      </c>
      <c r="E23" s="46">
        <v>43875</v>
      </c>
      <c r="F23" s="46">
        <v>43829</v>
      </c>
    </row>
    <row r="24" spans="1:6" ht="99.25" customHeight="1">
      <c r="A24" s="170" t="s">
        <v>1612</v>
      </c>
      <c r="B24" s="171"/>
      <c r="C24" s="171"/>
      <c r="D24" s="171"/>
      <c r="E24" s="171"/>
      <c r="F24" s="170"/>
    </row>
    <row r="25" spans="1:6" ht="172.25" customHeight="1">
      <c r="A25" s="170" t="s">
        <v>1613</v>
      </c>
      <c r="B25" s="170"/>
      <c r="C25" s="170"/>
      <c r="D25" s="170"/>
      <c r="E25" s="170"/>
      <c r="F25" s="170"/>
    </row>
  </sheetData>
  <mergeCells count="5">
    <mergeCell ref="A1:D1"/>
    <mergeCell ref="A3:A4"/>
    <mergeCell ref="A25:F25"/>
    <mergeCell ref="A24:F24"/>
    <mergeCell ref="B3:F3"/>
  </mergeCells>
  <hyperlinks>
    <hyperlink ref="A2" location="Summary!A1" display="Back to summary" xr:uid="{00000000-0004-0000-2300-000000000000}"/>
  </hyperlinks>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dimension ref="A1:G25"/>
  <sheetViews>
    <sheetView showGridLines="0" zoomScaleNormal="100" workbookViewId="0">
      <pane xSplit="1" ySplit="4" topLeftCell="B5" activePane="bottomRight" state="frozen"/>
      <selection activeCell="E29" sqref="E29"/>
      <selection pane="topRight" activeCell="E29" sqref="E29"/>
      <selection pane="bottomLeft" activeCell="E29" sqref="E29"/>
      <selection pane="bottomRight" activeCell="A3" sqref="A3:A4"/>
    </sheetView>
  </sheetViews>
  <sheetFormatPr baseColWidth="10" defaultColWidth="8.83203125" defaultRowHeight="14"/>
  <cols>
    <col min="1" max="1" width="33.5" bestFit="1" customWidth="1"/>
    <col min="2" max="2" width="50.83203125" customWidth="1"/>
    <col min="3" max="3" width="33.33203125" customWidth="1"/>
    <col min="4" max="4" width="25.1640625" customWidth="1"/>
    <col min="5" max="5" width="36.33203125" customWidth="1"/>
    <col min="6" max="6" width="61.33203125" customWidth="1"/>
    <col min="7" max="7" width="36.5" customWidth="1"/>
  </cols>
  <sheetData>
    <row r="1" spans="1:7" ht="26">
      <c r="A1" s="174" t="s">
        <v>890</v>
      </c>
      <c r="B1" s="174"/>
      <c r="C1" s="174"/>
      <c r="D1" s="174"/>
      <c r="E1" s="174"/>
      <c r="F1" s="174"/>
      <c r="G1" s="174"/>
    </row>
    <row r="2" spans="1:7" ht="15">
      <c r="A2" s="43" t="s">
        <v>59</v>
      </c>
      <c r="B2" s="25"/>
      <c r="C2" s="25"/>
      <c r="D2" s="25"/>
      <c r="E2" s="25"/>
      <c r="F2" s="25"/>
      <c r="G2" s="25"/>
    </row>
    <row r="3" spans="1:7" ht="17">
      <c r="A3" s="173" t="s">
        <v>58</v>
      </c>
      <c r="B3" s="169" t="s">
        <v>769</v>
      </c>
      <c r="C3" s="169"/>
      <c r="D3" s="169"/>
      <c r="E3" s="169"/>
      <c r="F3" s="169"/>
      <c r="G3" s="169"/>
    </row>
    <row r="4" spans="1:7" ht="36">
      <c r="A4" s="173"/>
      <c r="B4" s="22" t="s">
        <v>453</v>
      </c>
      <c r="C4" s="22" t="s">
        <v>456</v>
      </c>
      <c r="D4" s="22" t="s">
        <v>1492</v>
      </c>
      <c r="E4" s="22" t="s">
        <v>460</v>
      </c>
      <c r="F4" s="22" t="s">
        <v>462</v>
      </c>
      <c r="G4" s="22" t="s">
        <v>1278</v>
      </c>
    </row>
    <row r="5" spans="1:7" ht="15">
      <c r="A5" s="27" t="s">
        <v>80</v>
      </c>
      <c r="B5" s="28" t="s">
        <v>81</v>
      </c>
      <c r="C5" s="28" t="s">
        <v>81</v>
      </c>
      <c r="D5" s="28" t="s">
        <v>81</v>
      </c>
      <c r="E5" s="28" t="s">
        <v>81</v>
      </c>
      <c r="F5" s="28" t="s">
        <v>81</v>
      </c>
      <c r="G5" s="28" t="s">
        <v>81</v>
      </c>
    </row>
    <row r="6" spans="1:7" ht="15">
      <c r="A6" s="32" t="s">
        <v>65</v>
      </c>
      <c r="B6" s="33" t="s">
        <v>454</v>
      </c>
      <c r="C6" s="33" t="s">
        <v>457</v>
      </c>
      <c r="D6" s="33" t="s">
        <v>1493</v>
      </c>
      <c r="E6" s="33">
        <v>43556</v>
      </c>
      <c r="F6" s="33" t="s">
        <v>463</v>
      </c>
      <c r="G6" s="33" t="s">
        <v>1279</v>
      </c>
    </row>
    <row r="7" spans="1:7" ht="15">
      <c r="A7" s="27" t="s">
        <v>67</v>
      </c>
      <c r="B7" s="28" t="s">
        <v>774</v>
      </c>
      <c r="C7" s="28" t="s">
        <v>774</v>
      </c>
      <c r="D7" s="28" t="s">
        <v>774</v>
      </c>
      <c r="E7" s="28" t="s">
        <v>774</v>
      </c>
      <c r="F7" s="28" t="s">
        <v>774</v>
      </c>
      <c r="G7" s="28" t="s">
        <v>774</v>
      </c>
    </row>
    <row r="8" spans="1:7" ht="45">
      <c r="A8" s="32" t="s">
        <v>61</v>
      </c>
      <c r="B8" s="34" t="s">
        <v>179</v>
      </c>
      <c r="C8" s="34" t="s">
        <v>132</v>
      </c>
      <c r="D8" s="34" t="s">
        <v>154</v>
      </c>
      <c r="E8" s="34" t="s">
        <v>194</v>
      </c>
      <c r="F8" s="34" t="s">
        <v>132</v>
      </c>
      <c r="G8" s="34" t="s">
        <v>141</v>
      </c>
    </row>
    <row r="9" spans="1:7" ht="15">
      <c r="A9" s="27" t="s">
        <v>1517</v>
      </c>
      <c r="B9" s="41">
        <v>496</v>
      </c>
      <c r="C9" s="41">
        <v>30</v>
      </c>
      <c r="D9" s="41">
        <v>96</v>
      </c>
      <c r="E9" s="41">
        <v>5830</v>
      </c>
      <c r="F9" s="41">
        <v>25</v>
      </c>
      <c r="G9" s="41">
        <v>3</v>
      </c>
    </row>
    <row r="10" spans="1:7" ht="15">
      <c r="A10" s="32" t="s">
        <v>102</v>
      </c>
      <c r="B10" s="62" t="s">
        <v>63</v>
      </c>
      <c r="C10" s="62" t="s">
        <v>1326</v>
      </c>
      <c r="D10" s="62" t="s">
        <v>63</v>
      </c>
      <c r="E10" s="62" t="s">
        <v>63</v>
      </c>
      <c r="F10" s="62" t="s">
        <v>776</v>
      </c>
      <c r="G10" s="60" t="s">
        <v>1325</v>
      </c>
    </row>
    <row r="11" spans="1:7" ht="398">
      <c r="A11" s="27" t="s">
        <v>101</v>
      </c>
      <c r="B11" s="28" t="s">
        <v>455</v>
      </c>
      <c r="C11" s="31" t="s">
        <v>458</v>
      </c>
      <c r="D11" s="31" t="s">
        <v>459</v>
      </c>
      <c r="E11" s="28" t="s">
        <v>461</v>
      </c>
      <c r="F11" s="31" t="s">
        <v>464</v>
      </c>
      <c r="G11" s="31" t="s">
        <v>1280</v>
      </c>
    </row>
    <row r="12" spans="1:7" ht="15">
      <c r="A12" s="32" t="s">
        <v>68</v>
      </c>
      <c r="B12" s="34" t="s">
        <v>133</v>
      </c>
      <c r="C12" s="34" t="s">
        <v>133</v>
      </c>
      <c r="D12" s="34" t="s">
        <v>82</v>
      </c>
      <c r="E12" s="34" t="s">
        <v>82</v>
      </c>
      <c r="F12" s="34" t="s">
        <v>133</v>
      </c>
      <c r="G12" s="34" t="s">
        <v>133</v>
      </c>
    </row>
    <row r="13" spans="1:7" ht="15">
      <c r="A13" s="27" t="s">
        <v>69</v>
      </c>
      <c r="B13" s="28" t="s">
        <v>64</v>
      </c>
      <c r="C13" s="28" t="s">
        <v>64</v>
      </c>
      <c r="D13" s="28" t="s">
        <v>3</v>
      </c>
      <c r="E13" s="28" t="s">
        <v>3</v>
      </c>
      <c r="F13" s="28" t="s">
        <v>3</v>
      </c>
      <c r="G13" s="28" t="s">
        <v>64</v>
      </c>
    </row>
    <row r="14" spans="1:7" ht="15">
      <c r="A14" s="32" t="s">
        <v>100</v>
      </c>
      <c r="B14" s="34" t="s">
        <v>64</v>
      </c>
      <c r="C14" s="34" t="s">
        <v>64</v>
      </c>
      <c r="D14" s="34" t="s">
        <v>64</v>
      </c>
      <c r="E14" s="34" t="s">
        <v>64</v>
      </c>
      <c r="F14" s="34" t="s">
        <v>448</v>
      </c>
      <c r="G14" s="34" t="s">
        <v>448</v>
      </c>
    </row>
    <row r="15" spans="1:7" ht="15">
      <c r="A15" s="27" t="s">
        <v>72</v>
      </c>
      <c r="B15" s="41" t="s">
        <v>73</v>
      </c>
      <c r="C15" s="41" t="s">
        <v>73</v>
      </c>
      <c r="D15" s="41" t="s">
        <v>73</v>
      </c>
      <c r="E15" s="41" t="s">
        <v>73</v>
      </c>
      <c r="F15" s="41" t="s">
        <v>73</v>
      </c>
      <c r="G15" s="41" t="s">
        <v>73</v>
      </c>
    </row>
    <row r="16" spans="1:7" ht="60">
      <c r="A16" s="32" t="s">
        <v>99</v>
      </c>
      <c r="B16" s="36" t="s">
        <v>64</v>
      </c>
      <c r="C16" s="36" t="s">
        <v>64</v>
      </c>
      <c r="D16" s="34" t="s">
        <v>64</v>
      </c>
      <c r="E16" s="36" t="s">
        <v>1113</v>
      </c>
      <c r="F16" s="36" t="s">
        <v>64</v>
      </c>
      <c r="G16" s="36" t="s">
        <v>64</v>
      </c>
    </row>
    <row r="17" spans="1:7" ht="30">
      <c r="A17" s="27" t="s">
        <v>70</v>
      </c>
      <c r="B17" s="28" t="s">
        <v>64</v>
      </c>
      <c r="C17" s="28" t="s">
        <v>3</v>
      </c>
      <c r="D17" s="28" t="s">
        <v>64</v>
      </c>
      <c r="E17" s="28" t="s">
        <v>64</v>
      </c>
      <c r="F17" s="28" t="s">
        <v>64</v>
      </c>
      <c r="G17" s="28" t="s">
        <v>64</v>
      </c>
    </row>
    <row r="18" spans="1:7" ht="15">
      <c r="A18" s="32" t="s">
        <v>71</v>
      </c>
      <c r="B18" s="34" t="s">
        <v>64</v>
      </c>
      <c r="C18" s="34" t="s">
        <v>64</v>
      </c>
      <c r="D18" s="34" t="s">
        <v>64</v>
      </c>
      <c r="E18" s="34" t="s">
        <v>64</v>
      </c>
      <c r="F18" s="34" t="s">
        <v>64</v>
      </c>
      <c r="G18" s="34" t="s">
        <v>64</v>
      </c>
    </row>
    <row r="19" spans="1:7" ht="90">
      <c r="A19" s="27" t="s">
        <v>770</v>
      </c>
      <c r="B19" s="28" t="s">
        <v>953</v>
      </c>
      <c r="C19" s="28" t="s">
        <v>818</v>
      </c>
      <c r="D19" s="28" t="s">
        <v>1071</v>
      </c>
      <c r="E19" s="28" t="s">
        <v>1072</v>
      </c>
      <c r="F19" s="28" t="s">
        <v>1073</v>
      </c>
      <c r="G19" s="28" t="s">
        <v>1281</v>
      </c>
    </row>
    <row r="20" spans="1:7" ht="30">
      <c r="A20" s="32" t="s">
        <v>771</v>
      </c>
      <c r="B20" s="63" t="s">
        <v>2</v>
      </c>
      <c r="C20" s="34" t="s">
        <v>827</v>
      </c>
      <c r="D20" s="34" t="s">
        <v>2</v>
      </c>
      <c r="E20" s="63" t="s">
        <v>1016</v>
      </c>
      <c r="F20" s="34" t="s">
        <v>1077</v>
      </c>
      <c r="G20" s="34" t="s">
        <v>2</v>
      </c>
    </row>
    <row r="21" spans="1:7" ht="30">
      <c r="A21" s="27" t="s">
        <v>772</v>
      </c>
      <c r="B21" s="61" t="s">
        <v>2</v>
      </c>
      <c r="C21" s="61" t="s">
        <v>2</v>
      </c>
      <c r="D21" s="61" t="s">
        <v>2</v>
      </c>
      <c r="E21" s="61" t="s">
        <v>2</v>
      </c>
      <c r="F21" s="61" t="s">
        <v>2</v>
      </c>
      <c r="G21" s="61" t="s">
        <v>2</v>
      </c>
    </row>
    <row r="22" spans="1:7" ht="180">
      <c r="A22" s="32" t="s">
        <v>773</v>
      </c>
      <c r="B22" s="63" t="s">
        <v>1672</v>
      </c>
      <c r="C22" s="34" t="s">
        <v>1074</v>
      </c>
      <c r="D22" s="34" t="s">
        <v>840</v>
      </c>
      <c r="E22" s="63" t="s">
        <v>1075</v>
      </c>
      <c r="F22" s="34" t="s">
        <v>1076</v>
      </c>
      <c r="G22" s="34" t="s">
        <v>1282</v>
      </c>
    </row>
    <row r="23" spans="1:7" ht="15">
      <c r="A23" s="27" t="s">
        <v>0</v>
      </c>
      <c r="B23" s="46">
        <v>43742</v>
      </c>
      <c r="C23" s="46">
        <v>43742</v>
      </c>
      <c r="D23" s="46">
        <v>43907</v>
      </c>
      <c r="E23" s="46">
        <v>43742</v>
      </c>
      <c r="F23" s="46">
        <v>43742</v>
      </c>
      <c r="G23" s="46">
        <v>43742</v>
      </c>
    </row>
    <row r="24" spans="1:7" ht="92" customHeight="1">
      <c r="A24" s="170" t="s">
        <v>1551</v>
      </c>
      <c r="B24" s="171"/>
      <c r="C24" s="171"/>
      <c r="D24" s="171"/>
      <c r="E24" s="171"/>
      <c r="F24" s="172"/>
      <c r="G24" s="172"/>
    </row>
    <row r="25" spans="1:7" ht="222.75" customHeight="1">
      <c r="A25" s="170" t="s">
        <v>1614</v>
      </c>
      <c r="B25" s="170"/>
      <c r="C25" s="170"/>
      <c r="D25" s="170"/>
      <c r="E25" s="170"/>
      <c r="F25" s="170"/>
      <c r="G25" s="170"/>
    </row>
  </sheetData>
  <mergeCells count="5">
    <mergeCell ref="A3:A4"/>
    <mergeCell ref="B3:G3"/>
    <mergeCell ref="A25:G25"/>
    <mergeCell ref="A24:G24"/>
    <mergeCell ref="A1:G1"/>
  </mergeCells>
  <hyperlinks>
    <hyperlink ref="A2" location="Summary!A1" display="Back to summary" xr:uid="{00000000-0004-0000-2400-000000000000}"/>
  </hyperlinks>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8"/>
  <dimension ref="A1:H25"/>
  <sheetViews>
    <sheetView showGridLines="0" zoomScaleNormal="100" workbookViewId="0">
      <pane xSplit="1" ySplit="4" topLeftCell="B5" activePane="bottomRight" state="frozen"/>
      <selection activeCell="E29" sqref="E29"/>
      <selection pane="topRight" activeCell="E29" sqref="E29"/>
      <selection pane="bottomLeft" activeCell="E29" sqref="E29"/>
      <selection pane="bottomRight" activeCell="B6" sqref="B6"/>
    </sheetView>
  </sheetViews>
  <sheetFormatPr baseColWidth="10" defaultColWidth="8.83203125" defaultRowHeight="14"/>
  <cols>
    <col min="1" max="1" width="33.5" bestFit="1" customWidth="1"/>
    <col min="2" max="2" width="69.5" customWidth="1"/>
    <col min="3" max="3" width="37.6640625" customWidth="1"/>
    <col min="4" max="4" width="52.5" customWidth="1"/>
    <col min="5" max="5" width="47.33203125" customWidth="1"/>
    <col min="6" max="7" width="49.6640625" customWidth="1"/>
    <col min="8" max="8" width="55.6640625" customWidth="1"/>
  </cols>
  <sheetData>
    <row r="1" spans="1:8" ht="26">
      <c r="A1" s="174" t="s">
        <v>891</v>
      </c>
      <c r="B1" s="174"/>
      <c r="C1" s="174"/>
      <c r="D1" s="174"/>
      <c r="E1" s="174"/>
      <c r="F1" s="174"/>
      <c r="G1" s="174"/>
      <c r="H1" s="174"/>
    </row>
    <row r="2" spans="1:8" ht="15">
      <c r="A2" s="43" t="s">
        <v>59</v>
      </c>
      <c r="B2" s="25"/>
      <c r="C2" s="25"/>
      <c r="D2" s="25"/>
      <c r="E2" s="25"/>
      <c r="F2" s="25"/>
      <c r="G2" s="25"/>
      <c r="H2" s="25"/>
    </row>
    <row r="3" spans="1:8" ht="17">
      <c r="A3" s="173" t="s">
        <v>58</v>
      </c>
      <c r="B3" s="169" t="s">
        <v>769</v>
      </c>
      <c r="C3" s="169"/>
      <c r="D3" s="169"/>
      <c r="E3" s="169"/>
      <c r="F3" s="169"/>
      <c r="G3" s="169"/>
      <c r="H3" s="169"/>
    </row>
    <row r="4" spans="1:8" ht="36">
      <c r="A4" s="173"/>
      <c r="B4" s="22" t="s">
        <v>680</v>
      </c>
      <c r="C4" s="22" t="s">
        <v>683</v>
      </c>
      <c r="D4" s="22" t="s">
        <v>686</v>
      </c>
      <c r="E4" s="22" t="s">
        <v>689</v>
      </c>
      <c r="F4" s="22" t="s">
        <v>691</v>
      </c>
      <c r="G4" s="22" t="s">
        <v>1283</v>
      </c>
      <c r="H4" s="22" t="s">
        <v>694</v>
      </c>
    </row>
    <row r="5" spans="1:8" ht="15">
      <c r="A5" s="27" t="s">
        <v>80</v>
      </c>
      <c r="B5" s="28" t="s">
        <v>81</v>
      </c>
      <c r="C5" s="28" t="s">
        <v>81</v>
      </c>
      <c r="D5" s="28" t="s">
        <v>81</v>
      </c>
      <c r="E5" s="28" t="s">
        <v>81</v>
      </c>
      <c r="F5" s="28" t="s">
        <v>81</v>
      </c>
      <c r="G5" s="28" t="s">
        <v>81</v>
      </c>
      <c r="H5" s="28" t="s">
        <v>81</v>
      </c>
    </row>
    <row r="6" spans="1:8" ht="15">
      <c r="A6" s="32" t="s">
        <v>65</v>
      </c>
      <c r="B6" s="33" t="s">
        <v>369</v>
      </c>
      <c r="C6" s="33" t="s">
        <v>526</v>
      </c>
      <c r="D6" s="33">
        <v>43647</v>
      </c>
      <c r="E6" s="33">
        <v>43647</v>
      </c>
      <c r="F6" s="33" t="s">
        <v>692</v>
      </c>
      <c r="G6" s="33" t="s">
        <v>1284</v>
      </c>
      <c r="H6" s="33" t="s">
        <v>695</v>
      </c>
    </row>
    <row r="7" spans="1:8" ht="15">
      <c r="A7" s="27" t="s">
        <v>67</v>
      </c>
      <c r="B7" s="28" t="s">
        <v>774</v>
      </c>
      <c r="C7" s="28" t="s">
        <v>774</v>
      </c>
      <c r="D7" s="28" t="s">
        <v>774</v>
      </c>
      <c r="E7" s="28" t="s">
        <v>774</v>
      </c>
      <c r="F7" s="28" t="s">
        <v>774</v>
      </c>
      <c r="G7" s="28" t="s">
        <v>774</v>
      </c>
      <c r="H7" s="28" t="s">
        <v>774</v>
      </c>
    </row>
    <row r="8" spans="1:8" ht="30">
      <c r="A8" s="32" t="s">
        <v>61</v>
      </c>
      <c r="B8" s="34" t="s">
        <v>140</v>
      </c>
      <c r="C8" s="34" t="s">
        <v>130</v>
      </c>
      <c r="D8" s="34" t="s">
        <v>194</v>
      </c>
      <c r="E8" s="34" t="s">
        <v>130</v>
      </c>
      <c r="F8" s="34" t="s">
        <v>194</v>
      </c>
      <c r="G8" s="34" t="s">
        <v>130</v>
      </c>
      <c r="H8" s="34" t="s">
        <v>194</v>
      </c>
    </row>
    <row r="9" spans="1:8" ht="15">
      <c r="A9" s="27" t="s">
        <v>1517</v>
      </c>
      <c r="B9" s="41">
        <v>7400</v>
      </c>
      <c r="C9" s="41">
        <v>32031</v>
      </c>
      <c r="D9" s="41">
        <v>26100</v>
      </c>
      <c r="E9" s="41">
        <v>5199</v>
      </c>
      <c r="F9" s="41">
        <v>900</v>
      </c>
      <c r="G9" s="41">
        <v>32869</v>
      </c>
      <c r="H9" s="41">
        <v>16600</v>
      </c>
    </row>
    <row r="10" spans="1:8" ht="15">
      <c r="A10" s="32" t="s">
        <v>102</v>
      </c>
      <c r="B10" s="62" t="s">
        <v>1326</v>
      </c>
      <c r="C10" s="62" t="s">
        <v>1325</v>
      </c>
      <c r="D10" s="62" t="s">
        <v>776</v>
      </c>
      <c r="E10" s="62" t="s">
        <v>1326</v>
      </c>
      <c r="F10" s="62" t="s">
        <v>776</v>
      </c>
      <c r="G10" s="62" t="s">
        <v>1325</v>
      </c>
      <c r="H10" s="62" t="s">
        <v>776</v>
      </c>
    </row>
    <row r="11" spans="1:8" ht="409.6">
      <c r="A11" s="27" t="s">
        <v>101</v>
      </c>
      <c r="B11" s="28" t="s">
        <v>682</v>
      </c>
      <c r="C11" s="28" t="s">
        <v>685</v>
      </c>
      <c r="D11" s="28" t="s">
        <v>688</v>
      </c>
      <c r="E11" s="28" t="s">
        <v>690</v>
      </c>
      <c r="F11" s="28" t="s">
        <v>1372</v>
      </c>
      <c r="G11" s="28" t="s">
        <v>1285</v>
      </c>
      <c r="H11" s="28" t="s">
        <v>697</v>
      </c>
    </row>
    <row r="12" spans="1:8" ht="30">
      <c r="A12" s="32" t="s">
        <v>68</v>
      </c>
      <c r="B12" s="34" t="s">
        <v>174</v>
      </c>
      <c r="C12" s="34" t="s">
        <v>133</v>
      </c>
      <c r="D12" s="34" t="s">
        <v>82</v>
      </c>
      <c r="E12" s="34" t="s">
        <v>133</v>
      </c>
      <c r="F12" s="34" t="s">
        <v>82</v>
      </c>
      <c r="G12" s="34" t="s">
        <v>174</v>
      </c>
      <c r="H12" s="34" t="s">
        <v>82</v>
      </c>
    </row>
    <row r="13" spans="1:8" ht="15">
      <c r="A13" s="27" t="s">
        <v>69</v>
      </c>
      <c r="B13" s="28" t="s">
        <v>64</v>
      </c>
      <c r="C13" s="28" t="s">
        <v>3</v>
      </c>
      <c r="D13" s="28" t="s">
        <v>3</v>
      </c>
      <c r="E13" s="28" t="s">
        <v>64</v>
      </c>
      <c r="F13" s="28" t="s">
        <v>3</v>
      </c>
      <c r="G13" s="28" t="s">
        <v>3</v>
      </c>
      <c r="H13" s="28" t="s">
        <v>3</v>
      </c>
    </row>
    <row r="14" spans="1:8" ht="15">
      <c r="A14" s="32" t="s">
        <v>100</v>
      </c>
      <c r="B14" s="34" t="s">
        <v>64</v>
      </c>
      <c r="C14" s="34" t="s">
        <v>64</v>
      </c>
      <c r="D14" s="34" t="s">
        <v>64</v>
      </c>
      <c r="E14" s="34" t="s">
        <v>64</v>
      </c>
      <c r="F14" s="34" t="s">
        <v>64</v>
      </c>
      <c r="G14" s="34" t="s">
        <v>3</v>
      </c>
      <c r="H14" s="34" t="s">
        <v>64</v>
      </c>
    </row>
    <row r="15" spans="1:8" ht="15">
      <c r="A15" s="27" t="s">
        <v>72</v>
      </c>
      <c r="B15" s="41" t="s">
        <v>73</v>
      </c>
      <c r="C15" s="41" t="s">
        <v>73</v>
      </c>
      <c r="D15" s="41" t="s">
        <v>182</v>
      </c>
      <c r="E15" s="41" t="s">
        <v>73</v>
      </c>
      <c r="F15" s="41" t="s">
        <v>182</v>
      </c>
      <c r="G15" s="41" t="s">
        <v>73</v>
      </c>
      <c r="H15" s="41" t="s">
        <v>182</v>
      </c>
    </row>
    <row r="16" spans="1:8" ht="30">
      <c r="A16" s="32" t="s">
        <v>99</v>
      </c>
      <c r="B16" s="36" t="s">
        <v>681</v>
      </c>
      <c r="C16" s="36" t="s">
        <v>684</v>
      </c>
      <c r="D16" s="36" t="s">
        <v>687</v>
      </c>
      <c r="E16" s="36" t="s">
        <v>64</v>
      </c>
      <c r="F16" s="36" t="s">
        <v>693</v>
      </c>
      <c r="G16" s="36" t="s">
        <v>1286</v>
      </c>
      <c r="H16" s="36" t="s">
        <v>696</v>
      </c>
    </row>
    <row r="17" spans="1:8" ht="30">
      <c r="A17" s="27" t="s">
        <v>70</v>
      </c>
      <c r="B17" s="28" t="s">
        <v>64</v>
      </c>
      <c r="C17" s="28" t="s">
        <v>64</v>
      </c>
      <c r="D17" s="28" t="s">
        <v>64</v>
      </c>
      <c r="E17" s="28" t="s">
        <v>64</v>
      </c>
      <c r="F17" s="28" t="s">
        <v>64</v>
      </c>
      <c r="G17" s="28" t="s">
        <v>64</v>
      </c>
      <c r="H17" s="28" t="s">
        <v>64</v>
      </c>
    </row>
    <row r="18" spans="1:8" ht="15">
      <c r="A18" s="32" t="s">
        <v>71</v>
      </c>
      <c r="B18" s="34" t="s">
        <v>64</v>
      </c>
      <c r="C18" s="34" t="s">
        <v>64</v>
      </c>
      <c r="D18" s="34" t="s">
        <v>64</v>
      </c>
      <c r="E18" s="34" t="s">
        <v>64</v>
      </c>
      <c r="F18" s="34" t="s">
        <v>64</v>
      </c>
      <c r="G18" s="34" t="s">
        <v>64</v>
      </c>
      <c r="H18" s="34" t="s">
        <v>64</v>
      </c>
    </row>
    <row r="19" spans="1:8" ht="60">
      <c r="A19" s="27" t="s">
        <v>770</v>
      </c>
      <c r="B19" s="28" t="s">
        <v>1084</v>
      </c>
      <c r="C19" s="28" t="s">
        <v>795</v>
      </c>
      <c r="D19" s="28" t="s">
        <v>1746</v>
      </c>
      <c r="E19" s="28" t="s">
        <v>2</v>
      </c>
      <c r="F19" s="28" t="s">
        <v>1748</v>
      </c>
      <c r="G19" s="28" t="s">
        <v>1287</v>
      </c>
      <c r="H19" s="28" t="s">
        <v>1374</v>
      </c>
    </row>
    <row r="20" spans="1:8" ht="30">
      <c r="A20" s="32" t="s">
        <v>771</v>
      </c>
      <c r="B20" s="63" t="s">
        <v>2</v>
      </c>
      <c r="C20" s="63" t="s">
        <v>2</v>
      </c>
      <c r="D20" s="63" t="s">
        <v>806</v>
      </c>
      <c r="E20" s="63" t="s">
        <v>2</v>
      </c>
      <c r="F20" s="63" t="s">
        <v>2</v>
      </c>
      <c r="G20" s="63" t="s">
        <v>2</v>
      </c>
      <c r="H20" s="63" t="s">
        <v>806</v>
      </c>
    </row>
    <row r="21" spans="1:8" ht="45">
      <c r="A21" s="27" t="s">
        <v>772</v>
      </c>
      <c r="B21" s="61" t="s">
        <v>2</v>
      </c>
      <c r="C21" s="61" t="s">
        <v>2</v>
      </c>
      <c r="D21" s="61" t="s">
        <v>2</v>
      </c>
      <c r="E21" s="61" t="s">
        <v>2</v>
      </c>
      <c r="F21" s="61" t="s">
        <v>1373</v>
      </c>
      <c r="G21" s="61" t="s">
        <v>2</v>
      </c>
      <c r="H21" s="61" t="s">
        <v>2</v>
      </c>
    </row>
    <row r="22" spans="1:8" ht="342">
      <c r="A22" s="32" t="s">
        <v>773</v>
      </c>
      <c r="B22" s="63" t="s">
        <v>1085</v>
      </c>
      <c r="C22" s="63" t="s">
        <v>1673</v>
      </c>
      <c r="D22" s="63" t="s">
        <v>1747</v>
      </c>
      <c r="E22" s="63" t="s">
        <v>1086</v>
      </c>
      <c r="F22" s="63" t="s">
        <v>1749</v>
      </c>
      <c r="G22" s="63" t="s">
        <v>1750</v>
      </c>
      <c r="H22" s="63" t="s">
        <v>1751</v>
      </c>
    </row>
    <row r="23" spans="1:8" ht="15">
      <c r="A23" s="27" t="s">
        <v>0</v>
      </c>
      <c r="B23" s="46">
        <v>43753</v>
      </c>
      <c r="C23" s="46">
        <v>43753</v>
      </c>
      <c r="D23" s="46">
        <v>43753</v>
      </c>
      <c r="E23" s="46">
        <v>43753</v>
      </c>
      <c r="F23" s="46">
        <v>43753</v>
      </c>
      <c r="G23" s="46">
        <v>43753</v>
      </c>
      <c r="H23" s="46">
        <v>43753</v>
      </c>
    </row>
    <row r="24" spans="1:8" ht="76" customHeight="1">
      <c r="A24" s="170" t="s">
        <v>1552</v>
      </c>
      <c r="B24" s="171"/>
      <c r="C24" s="171"/>
      <c r="D24" s="171"/>
      <c r="E24" s="171"/>
      <c r="F24" s="172"/>
      <c r="G24" s="172"/>
      <c r="H24" s="172"/>
    </row>
    <row r="25" spans="1:8" ht="217.5" customHeight="1">
      <c r="A25" s="170" t="s">
        <v>1615</v>
      </c>
      <c r="B25" s="170"/>
      <c r="C25" s="170"/>
      <c r="D25" s="170"/>
      <c r="E25" s="170"/>
      <c r="F25" s="170"/>
      <c r="G25" s="170"/>
      <c r="H25" s="170"/>
    </row>
  </sheetData>
  <mergeCells count="5">
    <mergeCell ref="A24:H24"/>
    <mergeCell ref="A25:H25"/>
    <mergeCell ref="A1:H1"/>
    <mergeCell ref="A3:A4"/>
    <mergeCell ref="B3:H3"/>
  </mergeCells>
  <hyperlinks>
    <hyperlink ref="A2" location="Summary!A1" display="Back to summary" xr:uid="{00000000-0004-0000-2500-000000000000}"/>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G44"/>
  <sheetViews>
    <sheetView showGridLines="0" zoomScaleNormal="100" workbookViewId="0">
      <pane xSplit="1" ySplit="4" topLeftCell="B5" activePane="bottomRight" state="frozen"/>
      <selection activeCell="E29" sqref="E29"/>
      <selection pane="topRight" activeCell="E29" sqref="E29"/>
      <selection pane="bottomLeft" activeCell="E29" sqref="E29"/>
      <selection pane="bottomRight" activeCell="A3" sqref="A3:A4"/>
    </sheetView>
  </sheetViews>
  <sheetFormatPr baseColWidth="10" defaultColWidth="8.5" defaultRowHeight="14"/>
  <cols>
    <col min="1" max="1" width="31.83203125" style="4" customWidth="1"/>
    <col min="2" max="2" width="33.1640625" style="4" customWidth="1"/>
    <col min="3" max="3" width="31.33203125" style="4" customWidth="1"/>
    <col min="4" max="4" width="31.1640625" style="6" customWidth="1"/>
    <col min="5" max="5" width="41.1640625" style="6" customWidth="1"/>
    <col min="6" max="6" width="31.83203125" style="6" customWidth="1"/>
    <col min="7" max="7" width="31.5" style="4" customWidth="1"/>
    <col min="8" max="16384" width="8.5" style="4"/>
  </cols>
  <sheetData>
    <row r="1" spans="1:7" ht="26">
      <c r="A1" s="174" t="s">
        <v>855</v>
      </c>
      <c r="B1" s="174"/>
      <c r="C1" s="174"/>
      <c r="D1" s="174"/>
      <c r="E1" s="174"/>
      <c r="F1" s="174"/>
      <c r="G1" s="174"/>
    </row>
    <row r="2" spans="1:7" ht="15">
      <c r="A2" s="43" t="s">
        <v>59</v>
      </c>
      <c r="B2" s="25"/>
      <c r="C2" s="25"/>
      <c r="D2" s="25"/>
      <c r="E2" s="25"/>
      <c r="F2" s="25"/>
      <c r="G2" s="25"/>
    </row>
    <row r="3" spans="1:7" ht="17">
      <c r="A3" s="173" t="s">
        <v>58</v>
      </c>
      <c r="B3" s="169" t="s">
        <v>769</v>
      </c>
      <c r="C3" s="169"/>
      <c r="D3" s="169"/>
      <c r="E3" s="169"/>
      <c r="F3" s="169"/>
      <c r="G3" s="169"/>
    </row>
    <row r="4" spans="1:7" s="11" customFormat="1" ht="72">
      <c r="A4" s="173"/>
      <c r="B4" s="22" t="s">
        <v>134</v>
      </c>
      <c r="C4" s="22" t="s">
        <v>135</v>
      </c>
      <c r="D4" s="22" t="s">
        <v>136</v>
      </c>
      <c r="E4" s="22" t="s">
        <v>137</v>
      </c>
      <c r="F4" s="22" t="s">
        <v>138</v>
      </c>
      <c r="G4" s="22" t="s">
        <v>1226</v>
      </c>
    </row>
    <row r="5" spans="1:7" ht="15" customHeight="1">
      <c r="A5" s="27" t="s">
        <v>80</v>
      </c>
      <c r="B5" s="28" t="s">
        <v>81</v>
      </c>
      <c r="C5" s="28" t="s">
        <v>81</v>
      </c>
      <c r="D5" s="28" t="s">
        <v>81</v>
      </c>
      <c r="E5" s="28" t="s">
        <v>81</v>
      </c>
      <c r="F5" s="29" t="s">
        <v>104</v>
      </c>
      <c r="G5" s="29" t="s">
        <v>104</v>
      </c>
    </row>
    <row r="6" spans="1:7" ht="15">
      <c r="A6" s="32" t="s">
        <v>65</v>
      </c>
      <c r="B6" s="33">
        <v>41913</v>
      </c>
      <c r="C6" s="33">
        <v>42095</v>
      </c>
      <c r="D6" s="33" t="s">
        <v>147</v>
      </c>
      <c r="E6" s="33">
        <v>42422</v>
      </c>
      <c r="F6" s="33" t="s">
        <v>148</v>
      </c>
      <c r="G6" s="33" t="s">
        <v>1227</v>
      </c>
    </row>
    <row r="7" spans="1:7" ht="15">
      <c r="A7" s="27" t="s">
        <v>67</v>
      </c>
      <c r="B7" s="28" t="s">
        <v>774</v>
      </c>
      <c r="C7" s="28" t="s">
        <v>774</v>
      </c>
      <c r="D7" s="28" t="s">
        <v>774</v>
      </c>
      <c r="E7" s="28" t="s">
        <v>774</v>
      </c>
      <c r="F7" s="28" t="s">
        <v>774</v>
      </c>
      <c r="G7" s="28" t="s">
        <v>774</v>
      </c>
    </row>
    <row r="8" spans="1:7" ht="45">
      <c r="A8" s="32" t="s">
        <v>61</v>
      </c>
      <c r="B8" s="34" t="s">
        <v>139</v>
      </c>
      <c r="C8" s="34" t="s">
        <v>140</v>
      </c>
      <c r="D8" s="34" t="s">
        <v>139</v>
      </c>
      <c r="E8" s="34" t="s">
        <v>141</v>
      </c>
      <c r="F8" s="34" t="s">
        <v>142</v>
      </c>
      <c r="G8" s="34" t="s">
        <v>142</v>
      </c>
    </row>
    <row r="9" spans="1:7" ht="15">
      <c r="A9" s="27" t="s">
        <v>1517</v>
      </c>
      <c r="B9" s="41">
        <v>5260</v>
      </c>
      <c r="C9" s="41">
        <v>660</v>
      </c>
      <c r="D9" s="41">
        <v>569</v>
      </c>
      <c r="E9" s="41">
        <v>50</v>
      </c>
      <c r="F9" s="41">
        <v>675</v>
      </c>
      <c r="G9" s="41">
        <v>9355</v>
      </c>
    </row>
    <row r="10" spans="1:7" ht="15">
      <c r="A10" s="32" t="s">
        <v>102</v>
      </c>
      <c r="B10" s="62" t="s">
        <v>1527</v>
      </c>
      <c r="C10" s="62" t="s">
        <v>776</v>
      </c>
      <c r="D10" s="62" t="s">
        <v>63</v>
      </c>
      <c r="E10" s="62" t="s">
        <v>776</v>
      </c>
      <c r="F10" s="62" t="s">
        <v>1527</v>
      </c>
      <c r="G10" s="62" t="s">
        <v>1527</v>
      </c>
    </row>
    <row r="11" spans="1:7" ht="255">
      <c r="A11" s="27" t="s">
        <v>101</v>
      </c>
      <c r="B11" s="28" t="s">
        <v>1636</v>
      </c>
      <c r="C11" s="31" t="s">
        <v>143</v>
      </c>
      <c r="D11" s="31" t="s">
        <v>144</v>
      </c>
      <c r="E11" s="31" t="s">
        <v>146</v>
      </c>
      <c r="F11" s="31" t="s">
        <v>145</v>
      </c>
      <c r="G11" s="28" t="s">
        <v>1228</v>
      </c>
    </row>
    <row r="12" spans="1:7" ht="15">
      <c r="A12" s="32" t="s">
        <v>68</v>
      </c>
      <c r="B12" s="34" t="s">
        <v>82</v>
      </c>
      <c r="C12" s="34" t="s">
        <v>133</v>
      </c>
      <c r="D12" s="34" t="s">
        <v>82</v>
      </c>
      <c r="E12" s="34" t="s">
        <v>133</v>
      </c>
      <c r="F12" s="34" t="s">
        <v>133</v>
      </c>
      <c r="G12" s="34" t="s">
        <v>133</v>
      </c>
    </row>
    <row r="13" spans="1:7" ht="15">
      <c r="A13" s="27" t="s">
        <v>69</v>
      </c>
      <c r="B13" s="28" t="s">
        <v>3</v>
      </c>
      <c r="C13" s="28" t="s">
        <v>3</v>
      </c>
      <c r="D13" s="28" t="s">
        <v>3</v>
      </c>
      <c r="E13" s="28" t="s">
        <v>3</v>
      </c>
      <c r="F13" s="28" t="s">
        <v>3</v>
      </c>
      <c r="G13" s="28" t="s">
        <v>3</v>
      </c>
    </row>
    <row r="14" spans="1:7" ht="15">
      <c r="A14" s="32" t="s">
        <v>100</v>
      </c>
      <c r="B14" s="34" t="s">
        <v>64</v>
      </c>
      <c r="C14" s="34" t="s">
        <v>64</v>
      </c>
      <c r="D14" s="34" t="s">
        <v>64</v>
      </c>
      <c r="E14" s="34" t="s">
        <v>64</v>
      </c>
      <c r="F14" s="34" t="s">
        <v>64</v>
      </c>
      <c r="G14" s="34" t="s">
        <v>64</v>
      </c>
    </row>
    <row r="15" spans="1:7" ht="15">
      <c r="A15" s="27" t="s">
        <v>72</v>
      </c>
      <c r="B15" s="41" t="s">
        <v>73</v>
      </c>
      <c r="C15" s="41" t="s">
        <v>73</v>
      </c>
      <c r="D15" s="41" t="s">
        <v>73</v>
      </c>
      <c r="E15" s="41" t="s">
        <v>73</v>
      </c>
      <c r="F15" s="41" t="s">
        <v>73</v>
      </c>
      <c r="G15" s="41" t="s">
        <v>73</v>
      </c>
    </row>
    <row r="16" spans="1:7" ht="30">
      <c r="A16" s="32" t="s">
        <v>99</v>
      </c>
      <c r="B16" s="36" t="s">
        <v>905</v>
      </c>
      <c r="C16" s="36" t="s">
        <v>906</v>
      </c>
      <c r="D16" s="34" t="s">
        <v>907</v>
      </c>
      <c r="E16" s="34" t="s">
        <v>908</v>
      </c>
      <c r="F16" s="34" t="s">
        <v>64</v>
      </c>
      <c r="G16" s="34" t="s">
        <v>905</v>
      </c>
    </row>
    <row r="17" spans="1:7" ht="30">
      <c r="A17" s="27" t="s">
        <v>70</v>
      </c>
      <c r="B17" s="28" t="s">
        <v>64</v>
      </c>
      <c r="C17" s="28" t="s">
        <v>64</v>
      </c>
      <c r="D17" s="28" t="s">
        <v>64</v>
      </c>
      <c r="E17" s="28" t="s">
        <v>64</v>
      </c>
      <c r="F17" s="28" t="s">
        <v>64</v>
      </c>
      <c r="G17" s="28" t="s">
        <v>64</v>
      </c>
    </row>
    <row r="18" spans="1:7" ht="15">
      <c r="A18" s="32" t="s">
        <v>71</v>
      </c>
      <c r="B18" s="34" t="s">
        <v>64</v>
      </c>
      <c r="C18" s="34" t="s">
        <v>64</v>
      </c>
      <c r="D18" s="34" t="s">
        <v>64</v>
      </c>
      <c r="E18" s="34" t="s">
        <v>64</v>
      </c>
      <c r="F18" s="34" t="s">
        <v>64</v>
      </c>
      <c r="G18" s="34" t="s">
        <v>64</v>
      </c>
    </row>
    <row r="19" spans="1:7" ht="90">
      <c r="A19" s="27" t="s">
        <v>770</v>
      </c>
      <c r="B19" s="53" t="s">
        <v>778</v>
      </c>
      <c r="C19" s="54" t="s">
        <v>779</v>
      </c>
      <c r="D19" s="28" t="s">
        <v>780</v>
      </c>
      <c r="E19" s="28" t="s">
        <v>1306</v>
      </c>
      <c r="F19" s="28" t="s">
        <v>785</v>
      </c>
      <c r="G19" s="28" t="s">
        <v>1305</v>
      </c>
    </row>
    <row r="20" spans="1:7" customFormat="1" ht="30">
      <c r="A20" s="32" t="s">
        <v>771</v>
      </c>
      <c r="B20" s="63" t="s">
        <v>2</v>
      </c>
      <c r="C20" s="34" t="s">
        <v>781</v>
      </c>
      <c r="D20" s="34" t="s">
        <v>2</v>
      </c>
      <c r="E20" s="34" t="s">
        <v>2</v>
      </c>
      <c r="F20" s="34" t="s">
        <v>2</v>
      </c>
      <c r="G20" s="34" t="s">
        <v>2</v>
      </c>
    </row>
    <row r="21" spans="1:7" customFormat="1" ht="30">
      <c r="A21" s="27" t="s">
        <v>772</v>
      </c>
      <c r="B21" s="61" t="s">
        <v>2</v>
      </c>
      <c r="C21" s="61" t="s">
        <v>2</v>
      </c>
      <c r="D21" s="61" t="s">
        <v>2</v>
      </c>
      <c r="E21" s="61" t="s">
        <v>2</v>
      </c>
      <c r="F21" s="61" t="s">
        <v>2</v>
      </c>
      <c r="G21" s="61" t="s">
        <v>2</v>
      </c>
    </row>
    <row r="22" spans="1:7" customFormat="1" ht="285">
      <c r="A22" s="32" t="s">
        <v>773</v>
      </c>
      <c r="B22" s="63" t="s">
        <v>783</v>
      </c>
      <c r="C22" s="34" t="s">
        <v>784</v>
      </c>
      <c r="D22" s="34" t="s">
        <v>1776</v>
      </c>
      <c r="E22" s="34" t="s">
        <v>782</v>
      </c>
      <c r="F22" s="34" t="s">
        <v>1648</v>
      </c>
      <c r="G22" s="34" t="s">
        <v>1649</v>
      </c>
    </row>
    <row r="23" spans="1:7" s="30" customFormat="1" ht="15">
      <c r="A23" s="27" t="s">
        <v>0</v>
      </c>
      <c r="B23" s="46">
        <v>43713</v>
      </c>
      <c r="C23" s="46">
        <v>43713</v>
      </c>
      <c r="D23" s="46">
        <v>43713</v>
      </c>
      <c r="E23" s="46">
        <v>43713</v>
      </c>
      <c r="F23" s="46">
        <v>43713</v>
      </c>
      <c r="G23" s="46">
        <v>43713</v>
      </c>
    </row>
    <row r="24" spans="1:7" ht="92" customHeight="1">
      <c r="A24" s="170" t="s">
        <v>1532</v>
      </c>
      <c r="B24" s="171"/>
      <c r="C24" s="171"/>
      <c r="D24" s="171"/>
      <c r="E24" s="171"/>
      <c r="F24" s="172"/>
      <c r="G24" s="172"/>
    </row>
    <row r="25" spans="1:7" ht="255.5" customHeight="1">
      <c r="A25" s="170" t="s">
        <v>1568</v>
      </c>
      <c r="B25" s="170"/>
      <c r="C25" s="170"/>
      <c r="D25" s="170"/>
      <c r="E25" s="170"/>
      <c r="F25" s="170"/>
      <c r="G25" s="170"/>
    </row>
    <row r="26" spans="1:7">
      <c r="D26" s="4"/>
      <c r="E26" s="4"/>
      <c r="F26" s="4"/>
    </row>
    <row r="27" spans="1:7">
      <c r="D27" s="4"/>
      <c r="E27" s="4"/>
      <c r="F27" s="4"/>
    </row>
    <row r="28" spans="1:7" ht="47.5" customHeight="1">
      <c r="D28" s="4"/>
      <c r="E28" s="4"/>
      <c r="F28" s="4"/>
    </row>
    <row r="29" spans="1:7" ht="59" customHeight="1">
      <c r="D29" s="4"/>
      <c r="E29" s="4"/>
      <c r="F29" s="4"/>
    </row>
    <row r="30" spans="1:7">
      <c r="D30" s="4"/>
      <c r="E30" s="4"/>
      <c r="F30" s="4"/>
    </row>
    <row r="31" spans="1:7">
      <c r="D31" s="4"/>
      <c r="E31" s="4"/>
      <c r="F31" s="4"/>
    </row>
    <row r="32" spans="1:7">
      <c r="D32" s="4"/>
      <c r="E32" s="4"/>
      <c r="F32" s="4"/>
    </row>
    <row r="33" spans="4:6">
      <c r="D33" s="4"/>
      <c r="E33" s="4"/>
      <c r="F33" s="4"/>
    </row>
    <row r="34" spans="4:6">
      <c r="D34" s="4"/>
      <c r="E34" s="4"/>
      <c r="F34" s="4"/>
    </row>
    <row r="35" spans="4:6">
      <c r="D35" s="4"/>
      <c r="E35" s="4"/>
      <c r="F35" s="4"/>
    </row>
    <row r="36" spans="4:6">
      <c r="D36" s="4"/>
      <c r="E36" s="4"/>
      <c r="F36" s="4"/>
    </row>
    <row r="37" spans="4:6">
      <c r="D37" s="4"/>
      <c r="E37" s="4"/>
      <c r="F37" s="4"/>
    </row>
    <row r="38" spans="4:6">
      <c r="D38" s="4"/>
      <c r="E38" s="4"/>
      <c r="F38" s="4"/>
    </row>
    <row r="39" spans="4:6">
      <c r="D39" s="4"/>
      <c r="E39" s="4"/>
      <c r="F39" s="4"/>
    </row>
    <row r="40" spans="4:6">
      <c r="D40" s="4"/>
      <c r="E40" s="4"/>
      <c r="F40" s="4"/>
    </row>
    <row r="41" spans="4:6">
      <c r="D41" s="4"/>
      <c r="E41" s="4"/>
      <c r="F41" s="4"/>
    </row>
    <row r="42" spans="4:6">
      <c r="D42" s="4"/>
      <c r="E42" s="4"/>
      <c r="F42" s="4"/>
    </row>
    <row r="43" spans="4:6">
      <c r="D43" s="4"/>
      <c r="E43" s="4"/>
      <c r="F43" s="4"/>
    </row>
    <row r="44" spans="4:6">
      <c r="D44" s="4"/>
      <c r="E44" s="4"/>
      <c r="F44" s="4"/>
    </row>
  </sheetData>
  <mergeCells count="5">
    <mergeCell ref="B3:G3"/>
    <mergeCell ref="A25:G25"/>
    <mergeCell ref="A24:G24"/>
    <mergeCell ref="A3:A4"/>
    <mergeCell ref="A1:G1"/>
  </mergeCells>
  <hyperlinks>
    <hyperlink ref="A2" location="Summary!A1" display="Back to summary" xr:uid="{00000000-0004-0000-0200-000000000000}"/>
  </hyperlinks>
  <pageMargins left="0.25" right="0.25" top="0.5" bottom="0.5" header="0.3" footer="0.3"/>
  <pageSetup paperSize="17" scale="87" fitToHeight="0"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9"/>
  <dimension ref="A1:G25"/>
  <sheetViews>
    <sheetView showGridLines="0" zoomScaleNormal="100" workbookViewId="0">
      <pane xSplit="1" ySplit="4" topLeftCell="B5" activePane="bottomRight" state="frozen"/>
      <selection activeCell="E29" sqref="E29"/>
      <selection pane="topRight" activeCell="E29" sqref="E29"/>
      <selection pane="bottomLeft" activeCell="E29" sqref="E29"/>
      <selection pane="bottomRight" activeCell="B6" sqref="B6"/>
    </sheetView>
  </sheetViews>
  <sheetFormatPr baseColWidth="10" defaultColWidth="8.83203125" defaultRowHeight="14"/>
  <cols>
    <col min="1" max="1" width="33.5" bestFit="1" customWidth="1"/>
    <col min="2" max="2" width="35.6640625" customWidth="1"/>
    <col min="3" max="3" width="34.1640625" customWidth="1"/>
    <col min="4" max="4" width="44" customWidth="1"/>
    <col min="5" max="6" width="33" customWidth="1"/>
    <col min="7" max="7" width="26.6640625" customWidth="1"/>
  </cols>
  <sheetData>
    <row r="1" spans="1:7" ht="26">
      <c r="A1" s="174" t="s">
        <v>892</v>
      </c>
      <c r="B1" s="174"/>
      <c r="C1" s="174"/>
      <c r="D1" s="174"/>
      <c r="E1" s="174"/>
      <c r="F1" s="174"/>
      <c r="G1" s="174"/>
    </row>
    <row r="2" spans="1:7" ht="15">
      <c r="A2" s="43" t="s">
        <v>59</v>
      </c>
      <c r="B2" s="25"/>
      <c r="C2" s="25"/>
      <c r="D2" s="25"/>
      <c r="E2" s="25"/>
      <c r="F2" s="25"/>
      <c r="G2" s="25"/>
    </row>
    <row r="3" spans="1:7" ht="17">
      <c r="A3" s="173" t="s">
        <v>58</v>
      </c>
      <c r="B3" s="169" t="s">
        <v>769</v>
      </c>
      <c r="C3" s="169"/>
      <c r="D3" s="169"/>
      <c r="E3" s="169"/>
      <c r="F3" s="169"/>
      <c r="G3" s="169"/>
    </row>
    <row r="4" spans="1:7" ht="36">
      <c r="A4" s="173"/>
      <c r="B4" s="22" t="s">
        <v>665</v>
      </c>
      <c r="C4" s="22" t="s">
        <v>668</v>
      </c>
      <c r="D4" s="22" t="s">
        <v>671</v>
      </c>
      <c r="E4" s="22" t="s">
        <v>673</v>
      </c>
      <c r="F4" s="22" t="s">
        <v>677</v>
      </c>
      <c r="G4" s="22" t="s">
        <v>1288</v>
      </c>
    </row>
    <row r="5" spans="1:7" ht="15">
      <c r="A5" s="27" t="s">
        <v>80</v>
      </c>
      <c r="B5" s="28" t="s">
        <v>81</v>
      </c>
      <c r="C5" s="28" t="s">
        <v>81</v>
      </c>
      <c r="D5" s="28" t="s">
        <v>81</v>
      </c>
      <c r="E5" s="28" t="s">
        <v>81</v>
      </c>
      <c r="F5" s="28" t="s">
        <v>81</v>
      </c>
      <c r="G5" s="28" t="s">
        <v>81</v>
      </c>
    </row>
    <row r="6" spans="1:7" ht="15">
      <c r="A6" s="32" t="s">
        <v>65</v>
      </c>
      <c r="B6" s="33" t="s">
        <v>493</v>
      </c>
      <c r="C6" s="33" t="s">
        <v>667</v>
      </c>
      <c r="D6" s="33" t="s">
        <v>667</v>
      </c>
      <c r="E6" s="33" t="s">
        <v>674</v>
      </c>
      <c r="F6" s="33" t="s">
        <v>674</v>
      </c>
      <c r="G6" s="33" t="s">
        <v>1289</v>
      </c>
    </row>
    <row r="7" spans="1:7" ht="15">
      <c r="A7" s="27" t="s">
        <v>67</v>
      </c>
      <c r="B7" s="28" t="s">
        <v>774</v>
      </c>
      <c r="C7" s="28" t="s">
        <v>774</v>
      </c>
      <c r="D7" s="28" t="s">
        <v>774</v>
      </c>
      <c r="E7" s="28" t="s">
        <v>774</v>
      </c>
      <c r="F7" s="28" t="s">
        <v>774</v>
      </c>
      <c r="G7" s="28" t="s">
        <v>774</v>
      </c>
    </row>
    <row r="8" spans="1:7" ht="45">
      <c r="A8" s="32" t="s">
        <v>61</v>
      </c>
      <c r="B8" s="34" t="s">
        <v>179</v>
      </c>
      <c r="C8" s="34" t="s">
        <v>139</v>
      </c>
      <c r="D8" s="34" t="s">
        <v>139</v>
      </c>
      <c r="E8" s="34" t="s">
        <v>139</v>
      </c>
      <c r="F8" s="34" t="s">
        <v>139</v>
      </c>
      <c r="G8" s="34" t="s">
        <v>1290</v>
      </c>
    </row>
    <row r="9" spans="1:7" ht="15">
      <c r="A9" s="27" t="s">
        <v>1517</v>
      </c>
      <c r="B9" s="41">
        <v>21231</v>
      </c>
      <c r="C9" s="41">
        <v>3150</v>
      </c>
      <c r="D9" s="41">
        <v>667</v>
      </c>
      <c r="E9" s="41">
        <v>250</v>
      </c>
      <c r="F9" s="41">
        <v>1620</v>
      </c>
      <c r="G9" s="41">
        <v>96</v>
      </c>
    </row>
    <row r="10" spans="1:7" ht="15">
      <c r="A10" s="32" t="s">
        <v>102</v>
      </c>
      <c r="B10" s="62" t="s">
        <v>1325</v>
      </c>
      <c r="C10" s="62" t="s">
        <v>63</v>
      </c>
      <c r="D10" s="60" t="s">
        <v>1325</v>
      </c>
      <c r="E10" s="62" t="s">
        <v>63</v>
      </c>
      <c r="F10" s="62" t="s">
        <v>63</v>
      </c>
      <c r="G10" s="62" t="s">
        <v>1325</v>
      </c>
    </row>
    <row r="11" spans="1:7" ht="210">
      <c r="A11" s="27" t="s">
        <v>101</v>
      </c>
      <c r="B11" s="28" t="s">
        <v>666</v>
      </c>
      <c r="C11" s="31" t="s">
        <v>670</v>
      </c>
      <c r="D11" s="31" t="s">
        <v>672</v>
      </c>
      <c r="E11" s="28" t="s">
        <v>676</v>
      </c>
      <c r="F11" s="31" t="s">
        <v>679</v>
      </c>
      <c r="G11" s="31" t="s">
        <v>1291</v>
      </c>
    </row>
    <row r="12" spans="1:7" ht="30">
      <c r="A12" s="32" t="s">
        <v>68</v>
      </c>
      <c r="B12" s="34" t="s">
        <v>133</v>
      </c>
      <c r="C12" s="34" t="s">
        <v>82</v>
      </c>
      <c r="D12" s="34" t="s">
        <v>82</v>
      </c>
      <c r="E12" s="34" t="s">
        <v>82</v>
      </c>
      <c r="F12" s="34" t="s">
        <v>82</v>
      </c>
      <c r="G12" s="34" t="s">
        <v>174</v>
      </c>
    </row>
    <row r="13" spans="1:7" ht="15">
      <c r="A13" s="27" t="s">
        <v>69</v>
      </c>
      <c r="B13" s="28" t="s">
        <v>3</v>
      </c>
      <c r="C13" s="28" t="s">
        <v>64</v>
      </c>
      <c r="D13" s="28" t="s">
        <v>64</v>
      </c>
      <c r="E13" s="28" t="s">
        <v>3</v>
      </c>
      <c r="F13" s="28" t="s">
        <v>3</v>
      </c>
      <c r="G13" s="28" t="s">
        <v>3</v>
      </c>
    </row>
    <row r="14" spans="1:7" ht="15">
      <c r="A14" s="32" t="s">
        <v>100</v>
      </c>
      <c r="B14" s="34" t="s">
        <v>64</v>
      </c>
      <c r="C14" s="34" t="s">
        <v>64</v>
      </c>
      <c r="D14" s="34" t="s">
        <v>64</v>
      </c>
      <c r="E14" s="34" t="s">
        <v>64</v>
      </c>
      <c r="F14" s="34" t="s">
        <v>64</v>
      </c>
      <c r="G14" s="34" t="s">
        <v>64</v>
      </c>
    </row>
    <row r="15" spans="1:7" ht="15">
      <c r="A15" s="27" t="s">
        <v>72</v>
      </c>
      <c r="B15" s="41" t="s">
        <v>73</v>
      </c>
      <c r="C15" s="41" t="s">
        <v>73</v>
      </c>
      <c r="D15" s="41" t="s">
        <v>73</v>
      </c>
      <c r="E15" s="41" t="s">
        <v>73</v>
      </c>
      <c r="F15" s="41" t="s">
        <v>73</v>
      </c>
      <c r="G15" s="41" t="s">
        <v>73</v>
      </c>
    </row>
    <row r="16" spans="1:7" ht="60">
      <c r="A16" s="32" t="s">
        <v>99</v>
      </c>
      <c r="B16" s="36" t="s">
        <v>64</v>
      </c>
      <c r="C16" s="36" t="s">
        <v>669</v>
      </c>
      <c r="D16" s="34" t="s">
        <v>64</v>
      </c>
      <c r="E16" s="36" t="s">
        <v>675</v>
      </c>
      <c r="F16" s="36" t="s">
        <v>678</v>
      </c>
      <c r="G16" s="34" t="s">
        <v>1292</v>
      </c>
    </row>
    <row r="17" spans="1:7" ht="30">
      <c r="A17" s="27" t="s">
        <v>70</v>
      </c>
      <c r="B17" s="28" t="s">
        <v>64</v>
      </c>
      <c r="C17" s="28" t="s">
        <v>64</v>
      </c>
      <c r="D17" s="28" t="s">
        <v>64</v>
      </c>
      <c r="E17" s="28" t="s">
        <v>64</v>
      </c>
      <c r="F17" s="28" t="s">
        <v>64</v>
      </c>
      <c r="G17" s="28" t="s">
        <v>64</v>
      </c>
    </row>
    <row r="18" spans="1:7" ht="15">
      <c r="A18" s="32" t="s">
        <v>71</v>
      </c>
      <c r="B18" s="34" t="s">
        <v>64</v>
      </c>
      <c r="C18" s="34" t="s">
        <v>64</v>
      </c>
      <c r="D18" s="34" t="s">
        <v>64</v>
      </c>
      <c r="E18" s="34" t="s">
        <v>64</v>
      </c>
      <c r="F18" s="34" t="s">
        <v>64</v>
      </c>
      <c r="G18" s="34" t="s">
        <v>64</v>
      </c>
    </row>
    <row r="19" spans="1:7" ht="90">
      <c r="A19" s="27" t="s">
        <v>770</v>
      </c>
      <c r="B19" s="28" t="s">
        <v>819</v>
      </c>
      <c r="C19" s="28" t="s">
        <v>1078</v>
      </c>
      <c r="D19" s="28" t="s">
        <v>1078</v>
      </c>
      <c r="E19" s="28" t="s">
        <v>1079</v>
      </c>
      <c r="F19" s="28" t="s">
        <v>1080</v>
      </c>
      <c r="G19" s="28" t="s">
        <v>1293</v>
      </c>
    </row>
    <row r="20" spans="1:7" ht="30">
      <c r="A20" s="32" t="s">
        <v>771</v>
      </c>
      <c r="B20" s="63" t="s">
        <v>927</v>
      </c>
      <c r="C20" s="34" t="s">
        <v>928</v>
      </c>
      <c r="D20" s="34" t="s">
        <v>928</v>
      </c>
      <c r="E20" s="63" t="s">
        <v>2</v>
      </c>
      <c r="F20" s="34" t="s">
        <v>929</v>
      </c>
      <c r="G20" s="34" t="s">
        <v>929</v>
      </c>
    </row>
    <row r="21" spans="1:7" ht="30">
      <c r="A21" s="27" t="s">
        <v>772</v>
      </c>
      <c r="B21" s="61" t="s">
        <v>2</v>
      </c>
      <c r="C21" s="61" t="s">
        <v>2</v>
      </c>
      <c r="D21" s="61" t="s">
        <v>2</v>
      </c>
      <c r="E21" s="61" t="s">
        <v>2</v>
      </c>
      <c r="F21" s="61" t="s">
        <v>2</v>
      </c>
      <c r="G21" s="61" t="s">
        <v>2</v>
      </c>
    </row>
    <row r="22" spans="1:7" ht="328">
      <c r="A22" s="32" t="s">
        <v>773</v>
      </c>
      <c r="B22" s="63" t="s">
        <v>1375</v>
      </c>
      <c r="C22" s="34" t="s">
        <v>1081</v>
      </c>
      <c r="D22" s="34" t="s">
        <v>1089</v>
      </c>
      <c r="E22" s="63" t="s">
        <v>1082</v>
      </c>
      <c r="F22" s="34" t="s">
        <v>1083</v>
      </c>
      <c r="G22" s="34" t="s">
        <v>1674</v>
      </c>
    </row>
    <row r="23" spans="1:7" ht="15">
      <c r="A23" s="27" t="s">
        <v>0</v>
      </c>
      <c r="B23" s="46">
        <v>43753</v>
      </c>
      <c r="C23" s="46">
        <v>43753</v>
      </c>
      <c r="D23" s="46">
        <v>43753</v>
      </c>
      <c r="E23" s="46">
        <v>43753</v>
      </c>
      <c r="F23" s="46">
        <v>43753</v>
      </c>
      <c r="G23" s="46">
        <v>43753</v>
      </c>
    </row>
    <row r="24" spans="1:7" ht="84" customHeight="1">
      <c r="A24" s="170" t="s">
        <v>1553</v>
      </c>
      <c r="B24" s="171"/>
      <c r="C24" s="171"/>
      <c r="D24" s="171"/>
      <c r="E24" s="171"/>
      <c r="F24" s="172"/>
      <c r="G24" s="172"/>
    </row>
    <row r="25" spans="1:7" ht="265.25" customHeight="1">
      <c r="A25" s="170" t="s">
        <v>1616</v>
      </c>
      <c r="B25" s="170"/>
      <c r="C25" s="170"/>
      <c r="D25" s="170"/>
      <c r="E25" s="170"/>
      <c r="F25" s="170"/>
      <c r="G25" s="170"/>
    </row>
  </sheetData>
  <mergeCells count="5">
    <mergeCell ref="A3:A4"/>
    <mergeCell ref="B3:G3"/>
    <mergeCell ref="A24:G24"/>
    <mergeCell ref="A25:G25"/>
    <mergeCell ref="A1:G1"/>
  </mergeCells>
  <hyperlinks>
    <hyperlink ref="A2" location="Summary!A1" display="Back to summary" xr:uid="{00000000-0004-0000-2600-000000000000}"/>
  </hyperlinks>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0"/>
  <dimension ref="A1:G25"/>
  <sheetViews>
    <sheetView showGridLines="0" zoomScaleNormal="100" workbookViewId="0">
      <pane xSplit="1" ySplit="4" topLeftCell="B5" activePane="bottomRight" state="frozen"/>
      <selection activeCell="E29" sqref="E29"/>
      <selection pane="topRight" activeCell="E29" sqref="E29"/>
      <selection pane="bottomLeft" activeCell="E29" sqref="E29"/>
      <selection pane="bottomRight" activeCell="B6" sqref="B6"/>
    </sheetView>
  </sheetViews>
  <sheetFormatPr baseColWidth="10" defaultColWidth="8.83203125" defaultRowHeight="14"/>
  <cols>
    <col min="1" max="1" width="33.5" bestFit="1" customWidth="1"/>
    <col min="2" max="2" width="44.5" customWidth="1"/>
    <col min="3" max="3" width="49.5" customWidth="1"/>
    <col min="4" max="4" width="47.6640625" customWidth="1"/>
    <col min="5" max="5" width="76" customWidth="1"/>
    <col min="6" max="6" width="36.83203125" customWidth="1"/>
    <col min="7" max="7" width="42.1640625" customWidth="1"/>
  </cols>
  <sheetData>
    <row r="1" spans="1:7" ht="26">
      <c r="A1" s="174" t="s">
        <v>893</v>
      </c>
      <c r="B1" s="174"/>
      <c r="C1" s="174"/>
      <c r="D1" s="174"/>
      <c r="E1" s="174"/>
      <c r="F1" s="174"/>
      <c r="G1" s="174"/>
    </row>
    <row r="2" spans="1:7" ht="15">
      <c r="A2" s="43" t="s">
        <v>59</v>
      </c>
      <c r="B2" s="25"/>
      <c r="C2" s="25"/>
      <c r="D2" s="25"/>
      <c r="E2" s="25"/>
      <c r="F2" s="25"/>
      <c r="G2" s="25"/>
    </row>
    <row r="3" spans="1:7" ht="17">
      <c r="A3" s="173" t="s">
        <v>58</v>
      </c>
      <c r="B3" s="169" t="s">
        <v>769</v>
      </c>
      <c r="C3" s="169"/>
      <c r="D3" s="169"/>
      <c r="E3" s="169"/>
      <c r="F3" s="169"/>
      <c r="G3" s="169"/>
    </row>
    <row r="4" spans="1:7" ht="18">
      <c r="A4" s="173"/>
      <c r="B4" s="22" t="s">
        <v>654</v>
      </c>
      <c r="C4" s="22" t="s">
        <v>657</v>
      </c>
      <c r="D4" s="22" t="s">
        <v>659</v>
      </c>
      <c r="E4" s="22" t="s">
        <v>661</v>
      </c>
      <c r="F4" s="22" t="s">
        <v>663</v>
      </c>
      <c r="G4" s="22" t="s">
        <v>1294</v>
      </c>
    </row>
    <row r="5" spans="1:7" ht="15">
      <c r="A5" s="27" t="s">
        <v>80</v>
      </c>
      <c r="B5" s="28" t="s">
        <v>81</v>
      </c>
      <c r="C5" s="28" t="s">
        <v>81</v>
      </c>
      <c r="D5" s="28" t="s">
        <v>81</v>
      </c>
      <c r="E5" s="28" t="s">
        <v>81</v>
      </c>
      <c r="F5" s="28" t="s">
        <v>81</v>
      </c>
      <c r="G5" s="28" t="s">
        <v>81</v>
      </c>
    </row>
    <row r="6" spans="1:7" ht="15">
      <c r="A6" s="32" t="s">
        <v>65</v>
      </c>
      <c r="B6" s="33" t="s">
        <v>655</v>
      </c>
      <c r="C6" s="33" t="s">
        <v>526</v>
      </c>
      <c r="D6" s="33">
        <v>43647</v>
      </c>
      <c r="E6" s="33">
        <v>43647</v>
      </c>
      <c r="F6" s="33">
        <v>43647</v>
      </c>
      <c r="G6" s="33" t="s">
        <v>1295</v>
      </c>
    </row>
    <row r="7" spans="1:7" ht="15">
      <c r="A7" s="27" t="s">
        <v>67</v>
      </c>
      <c r="B7" s="28" t="s">
        <v>774</v>
      </c>
      <c r="C7" s="28" t="s">
        <v>774</v>
      </c>
      <c r="D7" s="28" t="s">
        <v>774</v>
      </c>
      <c r="E7" s="28" t="s">
        <v>774</v>
      </c>
      <c r="F7" s="28" t="s">
        <v>774</v>
      </c>
      <c r="G7" s="28" t="s">
        <v>774</v>
      </c>
    </row>
    <row r="8" spans="1:7" ht="30">
      <c r="A8" s="32" t="s">
        <v>61</v>
      </c>
      <c r="B8" s="34" t="s">
        <v>140</v>
      </c>
      <c r="C8" s="34" t="s">
        <v>194</v>
      </c>
      <c r="D8" s="34" t="s">
        <v>132</v>
      </c>
      <c r="E8" s="34" t="s">
        <v>194</v>
      </c>
      <c r="F8" s="34" t="s">
        <v>194</v>
      </c>
      <c r="G8" s="34" t="s">
        <v>130</v>
      </c>
    </row>
    <row r="9" spans="1:7" ht="15">
      <c r="A9" s="27" t="s">
        <v>1517</v>
      </c>
      <c r="B9" s="41">
        <v>220</v>
      </c>
      <c r="C9" s="41">
        <v>5677</v>
      </c>
      <c r="D9" s="41">
        <v>104</v>
      </c>
      <c r="E9" s="41">
        <v>154</v>
      </c>
      <c r="F9" s="41">
        <v>18721</v>
      </c>
      <c r="G9" s="41">
        <v>39480</v>
      </c>
    </row>
    <row r="10" spans="1:7" ht="15">
      <c r="A10" s="32" t="s">
        <v>102</v>
      </c>
      <c r="B10" s="62" t="s">
        <v>1527</v>
      </c>
      <c r="C10" s="62" t="s">
        <v>63</v>
      </c>
      <c r="D10" s="62" t="s">
        <v>63</v>
      </c>
      <c r="E10" s="62" t="s">
        <v>63</v>
      </c>
      <c r="F10" s="62" t="s">
        <v>1325</v>
      </c>
      <c r="G10" s="60" t="s">
        <v>1325</v>
      </c>
    </row>
    <row r="11" spans="1:7" ht="398">
      <c r="A11" s="27" t="s">
        <v>101</v>
      </c>
      <c r="B11" s="28" t="s">
        <v>656</v>
      </c>
      <c r="C11" s="31" t="s">
        <v>658</v>
      </c>
      <c r="D11" s="31" t="s">
        <v>660</v>
      </c>
      <c r="E11" s="28" t="s">
        <v>662</v>
      </c>
      <c r="F11" s="31" t="s">
        <v>664</v>
      </c>
      <c r="G11" s="31" t="s">
        <v>1296</v>
      </c>
    </row>
    <row r="12" spans="1:7" ht="15">
      <c r="A12" s="32" t="s">
        <v>68</v>
      </c>
      <c r="B12" s="34" t="s">
        <v>133</v>
      </c>
      <c r="C12" s="34" t="s">
        <v>82</v>
      </c>
      <c r="D12" s="34" t="s">
        <v>177</v>
      </c>
      <c r="E12" s="34" t="s">
        <v>82</v>
      </c>
      <c r="F12" s="34" t="s">
        <v>82</v>
      </c>
      <c r="G12" s="34" t="s">
        <v>133</v>
      </c>
    </row>
    <row r="13" spans="1:7" ht="15">
      <c r="A13" s="27" t="s">
        <v>69</v>
      </c>
      <c r="B13" s="28" t="s">
        <v>3</v>
      </c>
      <c r="C13" s="28" t="s">
        <v>3</v>
      </c>
      <c r="D13" s="28" t="s">
        <v>3</v>
      </c>
      <c r="E13" s="28" t="s">
        <v>3</v>
      </c>
      <c r="F13" s="28" t="s">
        <v>3</v>
      </c>
      <c r="G13" s="28" t="s">
        <v>64</v>
      </c>
    </row>
    <row r="14" spans="1:7" ht="15">
      <c r="A14" s="32" t="s">
        <v>100</v>
      </c>
      <c r="B14" s="34" t="s">
        <v>64</v>
      </c>
      <c r="C14" s="34" t="s">
        <v>64</v>
      </c>
      <c r="D14" s="34" t="s">
        <v>64</v>
      </c>
      <c r="E14" s="34" t="s">
        <v>64</v>
      </c>
      <c r="F14" s="34" t="s">
        <v>64</v>
      </c>
      <c r="G14" s="34" t="s">
        <v>64</v>
      </c>
    </row>
    <row r="15" spans="1:7" ht="15">
      <c r="A15" s="27" t="s">
        <v>72</v>
      </c>
      <c r="B15" s="41" t="s">
        <v>73</v>
      </c>
      <c r="C15" s="41" t="s">
        <v>73</v>
      </c>
      <c r="D15" s="41" t="s">
        <v>73</v>
      </c>
      <c r="E15" s="41" t="s">
        <v>73</v>
      </c>
      <c r="F15" s="41" t="s">
        <v>73</v>
      </c>
      <c r="G15" s="41" t="s">
        <v>73</v>
      </c>
    </row>
    <row r="16" spans="1:7" ht="15">
      <c r="A16" s="32" t="s">
        <v>99</v>
      </c>
      <c r="B16" s="36" t="s">
        <v>64</v>
      </c>
      <c r="C16" s="36" t="s">
        <v>64</v>
      </c>
      <c r="D16" s="34" t="s">
        <v>64</v>
      </c>
      <c r="E16" s="36" t="s">
        <v>64</v>
      </c>
      <c r="F16" s="36" t="s">
        <v>64</v>
      </c>
      <c r="G16" s="34" t="s">
        <v>64</v>
      </c>
    </row>
    <row r="17" spans="1:7" ht="30">
      <c r="A17" s="27" t="s">
        <v>70</v>
      </c>
      <c r="B17" s="28" t="s">
        <v>3</v>
      </c>
      <c r="C17" s="28" t="s">
        <v>64</v>
      </c>
      <c r="D17" s="28" t="s">
        <v>3</v>
      </c>
      <c r="E17" s="28" t="s">
        <v>3</v>
      </c>
      <c r="F17" s="28" t="s">
        <v>64</v>
      </c>
      <c r="G17" s="28" t="s">
        <v>64</v>
      </c>
    </row>
    <row r="18" spans="1:7" ht="15">
      <c r="A18" s="32" t="s">
        <v>71</v>
      </c>
      <c r="B18" s="34" t="s">
        <v>64</v>
      </c>
      <c r="C18" s="34" t="s">
        <v>64</v>
      </c>
      <c r="D18" s="34" t="s">
        <v>64</v>
      </c>
      <c r="E18" s="34" t="s">
        <v>64</v>
      </c>
      <c r="F18" s="34" t="s">
        <v>64</v>
      </c>
      <c r="G18" s="34" t="s">
        <v>64</v>
      </c>
    </row>
    <row r="19" spans="1:7" ht="60">
      <c r="A19" s="27" t="s">
        <v>770</v>
      </c>
      <c r="B19" s="28" t="s">
        <v>1755</v>
      </c>
      <c r="C19" s="28" t="s">
        <v>1755</v>
      </c>
      <c r="D19" s="28" t="s">
        <v>1755</v>
      </c>
      <c r="E19" s="28" t="s">
        <v>1755</v>
      </c>
      <c r="F19" s="28" t="s">
        <v>1755</v>
      </c>
      <c r="G19" s="28" t="s">
        <v>1297</v>
      </c>
    </row>
    <row r="20" spans="1:7" ht="30">
      <c r="A20" s="32" t="s">
        <v>771</v>
      </c>
      <c r="B20" s="63" t="s">
        <v>2</v>
      </c>
      <c r="C20" s="63" t="s">
        <v>2</v>
      </c>
      <c r="D20" s="63" t="s">
        <v>2</v>
      </c>
      <c r="E20" s="63" t="s">
        <v>2</v>
      </c>
      <c r="F20" s="63" t="s">
        <v>2</v>
      </c>
      <c r="G20" s="63" t="s">
        <v>2</v>
      </c>
    </row>
    <row r="21" spans="1:7" ht="30">
      <c r="A21" s="27" t="s">
        <v>772</v>
      </c>
      <c r="B21" s="61" t="s">
        <v>2</v>
      </c>
      <c r="C21" s="61" t="s">
        <v>2</v>
      </c>
      <c r="D21" s="61" t="s">
        <v>2</v>
      </c>
      <c r="E21" s="61" t="s">
        <v>2</v>
      </c>
      <c r="F21" s="61" t="s">
        <v>2</v>
      </c>
      <c r="G21" s="61" t="s">
        <v>2</v>
      </c>
    </row>
    <row r="22" spans="1:7" ht="135">
      <c r="A22" s="32" t="s">
        <v>773</v>
      </c>
      <c r="B22" s="63" t="s">
        <v>1752</v>
      </c>
      <c r="C22" s="34" t="s">
        <v>1753</v>
      </c>
      <c r="D22" s="34" t="s">
        <v>1754</v>
      </c>
      <c r="E22" s="63" t="s">
        <v>1754</v>
      </c>
      <c r="F22" s="34" t="s">
        <v>1756</v>
      </c>
      <c r="G22" s="34" t="s">
        <v>1298</v>
      </c>
    </row>
    <row r="23" spans="1:7" ht="15">
      <c r="A23" s="27" t="s">
        <v>0</v>
      </c>
      <c r="B23" s="46">
        <v>43749</v>
      </c>
      <c r="C23" s="46">
        <v>43749</v>
      </c>
      <c r="D23" s="46">
        <v>43749</v>
      </c>
      <c r="E23" s="46">
        <v>43753</v>
      </c>
      <c r="F23" s="46">
        <v>43753</v>
      </c>
      <c r="G23" s="46">
        <v>43753</v>
      </c>
    </row>
    <row r="24" spans="1:7" ht="88" customHeight="1">
      <c r="A24" s="170" t="s">
        <v>1554</v>
      </c>
      <c r="B24" s="171"/>
      <c r="C24" s="171"/>
      <c r="D24" s="171"/>
      <c r="E24" s="171"/>
      <c r="F24" s="172"/>
      <c r="G24" s="172"/>
    </row>
    <row r="25" spans="1:7" ht="188.25" customHeight="1">
      <c r="A25" s="170" t="s">
        <v>1617</v>
      </c>
      <c r="B25" s="170"/>
      <c r="C25" s="170"/>
      <c r="D25" s="170"/>
      <c r="E25" s="170"/>
      <c r="F25" s="170"/>
      <c r="G25" s="170"/>
    </row>
  </sheetData>
  <mergeCells count="5">
    <mergeCell ref="A3:A4"/>
    <mergeCell ref="B3:G3"/>
    <mergeCell ref="A24:G24"/>
    <mergeCell ref="A25:G25"/>
    <mergeCell ref="A1:G1"/>
  </mergeCells>
  <hyperlinks>
    <hyperlink ref="A2" location="Summary!A1" display="Back to summary" xr:uid="{00000000-0004-0000-2700-000000000000}"/>
  </hyperlinks>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1">
    <pageSetUpPr fitToPage="1"/>
  </sheetPr>
  <dimension ref="A1:H25"/>
  <sheetViews>
    <sheetView showGridLines="0" zoomScaleNormal="100" workbookViewId="0">
      <pane xSplit="1" ySplit="4" topLeftCell="B5" activePane="bottomRight" state="frozen"/>
      <selection activeCell="E29" sqref="E29"/>
      <selection pane="topRight" activeCell="E29" sqref="E29"/>
      <selection pane="bottomLeft" activeCell="E29" sqref="E29"/>
      <selection pane="bottomRight" activeCell="A3" sqref="A3:A4"/>
    </sheetView>
  </sheetViews>
  <sheetFormatPr baseColWidth="10" defaultColWidth="8.83203125" defaultRowHeight="14"/>
  <cols>
    <col min="1" max="1" width="33.5" bestFit="1" customWidth="1"/>
    <col min="2" max="2" width="42.6640625" customWidth="1"/>
    <col min="3" max="3" width="37.5" customWidth="1"/>
    <col min="4" max="4" width="70.83203125" customWidth="1"/>
    <col min="5" max="5" width="21" customWidth="1"/>
    <col min="6" max="6" width="63.5" customWidth="1"/>
    <col min="7" max="7" width="30.33203125" customWidth="1"/>
    <col min="8" max="8" width="45.6640625" customWidth="1"/>
  </cols>
  <sheetData>
    <row r="1" spans="1:8" ht="26">
      <c r="A1" s="174" t="s">
        <v>894</v>
      </c>
      <c r="B1" s="174"/>
      <c r="C1" s="174"/>
      <c r="D1" s="174"/>
      <c r="E1" s="174"/>
      <c r="F1" s="174"/>
      <c r="G1" s="174"/>
      <c r="H1" s="174"/>
    </row>
    <row r="2" spans="1:8" ht="15">
      <c r="A2" s="43" t="s">
        <v>59</v>
      </c>
      <c r="B2" s="25"/>
      <c r="C2" s="25"/>
      <c r="D2" s="25"/>
      <c r="E2" s="25"/>
      <c r="F2" s="25"/>
      <c r="G2" s="25"/>
      <c r="H2" s="25"/>
    </row>
    <row r="3" spans="1:8" ht="17">
      <c r="A3" s="173" t="s">
        <v>58</v>
      </c>
      <c r="B3" s="169" t="s">
        <v>769</v>
      </c>
      <c r="C3" s="169"/>
      <c r="D3" s="169"/>
      <c r="E3" s="169"/>
      <c r="F3" s="169"/>
      <c r="G3" s="169"/>
      <c r="H3" s="169"/>
    </row>
    <row r="4" spans="1:8" ht="54">
      <c r="A4" s="173"/>
      <c r="B4" s="22" t="s">
        <v>479</v>
      </c>
      <c r="C4" s="22" t="s">
        <v>483</v>
      </c>
      <c r="D4" s="22" t="s">
        <v>486</v>
      </c>
      <c r="E4" s="22" t="s">
        <v>490</v>
      </c>
      <c r="F4" s="22" t="s">
        <v>492</v>
      </c>
      <c r="G4" s="22" t="s">
        <v>496</v>
      </c>
      <c r="H4" s="22" t="s">
        <v>499</v>
      </c>
    </row>
    <row r="5" spans="1:8" ht="15">
      <c r="A5" s="27" t="s">
        <v>80</v>
      </c>
      <c r="B5" s="28" t="s">
        <v>81</v>
      </c>
      <c r="C5" s="28" t="s">
        <v>81</v>
      </c>
      <c r="D5" s="28" t="s">
        <v>81</v>
      </c>
      <c r="E5" s="28" t="s">
        <v>81</v>
      </c>
      <c r="F5" s="28" t="s">
        <v>81</v>
      </c>
      <c r="G5" s="28" t="s">
        <v>81</v>
      </c>
      <c r="H5" s="28" t="s">
        <v>81</v>
      </c>
    </row>
    <row r="6" spans="1:8" ht="15">
      <c r="A6" s="32" t="s">
        <v>65</v>
      </c>
      <c r="B6" s="33" t="s">
        <v>480</v>
      </c>
      <c r="C6" s="33" t="s">
        <v>480</v>
      </c>
      <c r="D6" s="33" t="s">
        <v>487</v>
      </c>
      <c r="E6" s="33">
        <v>42552</v>
      </c>
      <c r="F6" s="33" t="s">
        <v>494</v>
      </c>
      <c r="G6" s="33" t="s">
        <v>493</v>
      </c>
      <c r="H6" s="33" t="s">
        <v>500</v>
      </c>
    </row>
    <row r="7" spans="1:8" ht="15">
      <c r="A7" s="27" t="s">
        <v>67</v>
      </c>
      <c r="B7" s="28" t="s">
        <v>774</v>
      </c>
      <c r="C7" s="28" t="s">
        <v>774</v>
      </c>
      <c r="D7" s="28" t="s">
        <v>774</v>
      </c>
      <c r="E7" s="28" t="s">
        <v>774</v>
      </c>
      <c r="F7" s="28" t="s">
        <v>774</v>
      </c>
      <c r="G7" s="28" t="s">
        <v>774</v>
      </c>
      <c r="H7" s="28" t="s">
        <v>774</v>
      </c>
    </row>
    <row r="8" spans="1:8" ht="45">
      <c r="A8" s="32" t="s">
        <v>61</v>
      </c>
      <c r="B8" s="34" t="s">
        <v>131</v>
      </c>
      <c r="C8" s="34" t="s">
        <v>131</v>
      </c>
      <c r="D8" s="34" t="s">
        <v>130</v>
      </c>
      <c r="E8" s="34" t="s">
        <v>194</v>
      </c>
      <c r="F8" s="34" t="s">
        <v>154</v>
      </c>
      <c r="G8" s="34" t="s">
        <v>185</v>
      </c>
      <c r="H8" s="34" t="s">
        <v>131</v>
      </c>
    </row>
    <row r="9" spans="1:8" ht="15">
      <c r="A9" s="27" t="s">
        <v>1517</v>
      </c>
      <c r="B9" s="41">
        <v>18752</v>
      </c>
      <c r="C9" s="41">
        <v>15490</v>
      </c>
      <c r="D9" s="41" t="s">
        <v>1425</v>
      </c>
      <c r="E9" s="41">
        <v>3900</v>
      </c>
      <c r="F9" s="41">
        <v>702</v>
      </c>
      <c r="G9" s="41">
        <v>1517</v>
      </c>
      <c r="H9" s="41">
        <v>1050</v>
      </c>
    </row>
    <row r="10" spans="1:8" ht="15">
      <c r="A10" s="32" t="s">
        <v>102</v>
      </c>
      <c r="B10" s="62" t="s">
        <v>776</v>
      </c>
      <c r="C10" s="62" t="s">
        <v>776</v>
      </c>
      <c r="D10" s="62" t="s">
        <v>1426</v>
      </c>
      <c r="E10" s="62" t="s">
        <v>63</v>
      </c>
      <c r="F10" s="62" t="s">
        <v>196</v>
      </c>
      <c r="G10" s="60" t="s">
        <v>1426</v>
      </c>
      <c r="H10" s="60" t="s">
        <v>776</v>
      </c>
    </row>
    <row r="11" spans="1:8" ht="409.6">
      <c r="A11" s="27" t="s">
        <v>101</v>
      </c>
      <c r="B11" s="28" t="s">
        <v>482</v>
      </c>
      <c r="C11" s="31" t="s">
        <v>485</v>
      </c>
      <c r="D11" s="31" t="s">
        <v>489</v>
      </c>
      <c r="E11" s="28" t="s">
        <v>491</v>
      </c>
      <c r="F11" s="37" t="s">
        <v>1376</v>
      </c>
      <c r="G11" s="31" t="s">
        <v>498</v>
      </c>
      <c r="H11" s="31" t="s">
        <v>502</v>
      </c>
    </row>
    <row r="12" spans="1:8" ht="15">
      <c r="A12" s="32" t="s">
        <v>68</v>
      </c>
      <c r="B12" s="34" t="s">
        <v>82</v>
      </c>
      <c r="C12" s="34" t="s">
        <v>82</v>
      </c>
      <c r="D12" s="34" t="s">
        <v>133</v>
      </c>
      <c r="E12" s="34" t="s">
        <v>82</v>
      </c>
      <c r="F12" s="34" t="s">
        <v>82</v>
      </c>
      <c r="G12" s="34" t="s">
        <v>82</v>
      </c>
      <c r="H12" s="34" t="s">
        <v>82</v>
      </c>
    </row>
    <row r="13" spans="1:8" ht="15">
      <c r="A13" s="27" t="s">
        <v>69</v>
      </c>
      <c r="B13" s="28" t="s">
        <v>3</v>
      </c>
      <c r="C13" s="28" t="s">
        <v>3</v>
      </c>
      <c r="D13" s="28" t="s">
        <v>3</v>
      </c>
      <c r="E13" s="28" t="s">
        <v>64</v>
      </c>
      <c r="F13" s="28" t="s">
        <v>64</v>
      </c>
      <c r="G13" s="28" t="s">
        <v>3</v>
      </c>
      <c r="H13" s="28" t="s">
        <v>3</v>
      </c>
    </row>
    <row r="14" spans="1:8" ht="15">
      <c r="A14" s="32" t="s">
        <v>100</v>
      </c>
      <c r="B14" s="34" t="s">
        <v>64</v>
      </c>
      <c r="C14" s="34" t="s">
        <v>64</v>
      </c>
      <c r="D14" s="34" t="s">
        <v>3</v>
      </c>
      <c r="E14" s="34" t="s">
        <v>64</v>
      </c>
      <c r="F14" s="34" t="s">
        <v>64</v>
      </c>
      <c r="G14" s="34" t="s">
        <v>64</v>
      </c>
      <c r="H14" s="34" t="s">
        <v>64</v>
      </c>
    </row>
    <row r="15" spans="1:8" ht="15">
      <c r="A15" s="27" t="s">
        <v>72</v>
      </c>
      <c r="B15" s="41" t="s">
        <v>182</v>
      </c>
      <c r="C15" s="41" t="s">
        <v>182</v>
      </c>
      <c r="D15" s="41" t="s">
        <v>73</v>
      </c>
      <c r="E15" s="41" t="s">
        <v>73</v>
      </c>
      <c r="F15" s="41" t="s">
        <v>73</v>
      </c>
      <c r="G15" s="41" t="s">
        <v>73</v>
      </c>
      <c r="H15" s="41" t="s">
        <v>182</v>
      </c>
    </row>
    <row r="16" spans="1:8" ht="75">
      <c r="A16" s="32" t="s">
        <v>99</v>
      </c>
      <c r="B16" s="36" t="s">
        <v>481</v>
      </c>
      <c r="C16" s="36" t="s">
        <v>484</v>
      </c>
      <c r="D16" s="36" t="s">
        <v>488</v>
      </c>
      <c r="E16" s="36" t="s">
        <v>64</v>
      </c>
      <c r="F16" s="36" t="s">
        <v>1090</v>
      </c>
      <c r="G16" s="34" t="s">
        <v>497</v>
      </c>
      <c r="H16" s="34" t="s">
        <v>501</v>
      </c>
    </row>
    <row r="17" spans="1:8" ht="30">
      <c r="A17" s="27" t="s">
        <v>70</v>
      </c>
      <c r="B17" s="28" t="s">
        <v>64</v>
      </c>
      <c r="C17" s="28" t="s">
        <v>3</v>
      </c>
      <c r="D17" s="28" t="s">
        <v>64</v>
      </c>
      <c r="E17" s="28" t="s">
        <v>64</v>
      </c>
      <c r="F17" s="28" t="s">
        <v>3</v>
      </c>
      <c r="G17" s="28" t="s">
        <v>3</v>
      </c>
      <c r="H17" s="28" t="s">
        <v>64</v>
      </c>
    </row>
    <row r="18" spans="1:8" ht="15">
      <c r="A18" s="32" t="s">
        <v>71</v>
      </c>
      <c r="B18" s="34" t="s">
        <v>64</v>
      </c>
      <c r="C18" s="34" t="s">
        <v>64</v>
      </c>
      <c r="D18" s="34" t="s">
        <v>64</v>
      </c>
      <c r="E18" s="34" t="s">
        <v>64</v>
      </c>
      <c r="F18" s="34" t="s">
        <v>64</v>
      </c>
      <c r="G18" s="34" t="s">
        <v>64</v>
      </c>
      <c r="H18" s="34" t="s">
        <v>64</v>
      </c>
    </row>
    <row r="19" spans="1:8" ht="135">
      <c r="A19" s="27" t="s">
        <v>770</v>
      </c>
      <c r="B19" s="28" t="s">
        <v>1377</v>
      </c>
      <c r="C19" s="28" t="s">
        <v>1378</v>
      </c>
      <c r="D19" s="28" t="s">
        <v>1093</v>
      </c>
      <c r="E19" s="28" t="s">
        <v>2</v>
      </c>
      <c r="F19" s="28" t="s">
        <v>1010</v>
      </c>
      <c r="G19" s="28" t="s">
        <v>1097</v>
      </c>
      <c r="H19" s="28" t="s">
        <v>1379</v>
      </c>
    </row>
    <row r="20" spans="1:8" ht="150">
      <c r="A20" s="32" t="s">
        <v>771</v>
      </c>
      <c r="B20" s="63" t="s">
        <v>1091</v>
      </c>
      <c r="C20" s="34" t="s">
        <v>1091</v>
      </c>
      <c r="D20" s="34" t="s">
        <v>1094</v>
      </c>
      <c r="E20" s="63" t="s">
        <v>2</v>
      </c>
      <c r="F20" s="34" t="s">
        <v>495</v>
      </c>
      <c r="G20" s="34" t="s">
        <v>1098</v>
      </c>
      <c r="H20" s="34" t="s">
        <v>1091</v>
      </c>
    </row>
    <row r="21" spans="1:8" ht="30">
      <c r="A21" s="27" t="s">
        <v>772</v>
      </c>
      <c r="B21" s="61" t="s">
        <v>1092</v>
      </c>
      <c r="C21" s="61" t="s">
        <v>1092</v>
      </c>
      <c r="D21" s="61" t="s">
        <v>2</v>
      </c>
      <c r="E21" s="61" t="s">
        <v>2</v>
      </c>
      <c r="F21" s="61" t="s">
        <v>2</v>
      </c>
      <c r="G21" s="61" t="s">
        <v>2</v>
      </c>
      <c r="H21" s="61" t="s">
        <v>1099</v>
      </c>
    </row>
    <row r="22" spans="1:8" ht="270">
      <c r="A22" s="32" t="s">
        <v>773</v>
      </c>
      <c r="B22" s="63" t="s">
        <v>1380</v>
      </c>
      <c r="C22" s="34" t="s">
        <v>1381</v>
      </c>
      <c r="D22" s="34" t="s">
        <v>1675</v>
      </c>
      <c r="E22" s="63" t="s">
        <v>1095</v>
      </c>
      <c r="F22" s="34" t="s">
        <v>1096</v>
      </c>
      <c r="G22" s="34" t="s">
        <v>1100</v>
      </c>
      <c r="H22" s="34" t="s">
        <v>1382</v>
      </c>
    </row>
    <row r="23" spans="1:8" ht="15">
      <c r="A23" s="27" t="s">
        <v>0</v>
      </c>
      <c r="B23" s="46">
        <v>43745</v>
      </c>
      <c r="C23" s="46">
        <v>43745</v>
      </c>
      <c r="D23" s="46">
        <v>43875</v>
      </c>
      <c r="E23" s="46">
        <v>43745</v>
      </c>
      <c r="F23" s="46">
        <v>43745</v>
      </c>
      <c r="G23" s="46">
        <v>43745</v>
      </c>
      <c r="H23" s="46">
        <v>43745</v>
      </c>
    </row>
    <row r="24" spans="1:8" ht="106" customHeight="1">
      <c r="A24" s="170" t="s">
        <v>1567</v>
      </c>
      <c r="B24" s="171"/>
      <c r="C24" s="171"/>
      <c r="D24" s="171"/>
      <c r="E24" s="171"/>
      <c r="F24" s="172"/>
      <c r="G24" s="172"/>
      <c r="H24" s="172"/>
    </row>
    <row r="25" spans="1:8" ht="223" customHeight="1">
      <c r="A25" s="170" t="s">
        <v>1618</v>
      </c>
      <c r="B25" s="170"/>
      <c r="C25" s="170"/>
      <c r="D25" s="170"/>
      <c r="E25" s="170"/>
      <c r="F25" s="170"/>
      <c r="G25" s="170"/>
      <c r="H25" s="170"/>
    </row>
  </sheetData>
  <mergeCells count="5">
    <mergeCell ref="A24:H24"/>
    <mergeCell ref="A25:H25"/>
    <mergeCell ref="A3:A4"/>
    <mergeCell ref="B3:H3"/>
    <mergeCell ref="A1:H1"/>
  </mergeCells>
  <hyperlinks>
    <hyperlink ref="A2" location="Summary!A1" display="Back to summary" xr:uid="{00000000-0004-0000-2800-000000000000}"/>
  </hyperlinks>
  <pageMargins left="0.25" right="0.25" top="0.5" bottom="0.5" header="0.3" footer="0.3"/>
  <pageSetup paperSize="17" scale="87" fitToHeight="0"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2"/>
  <dimension ref="A1:E25"/>
  <sheetViews>
    <sheetView showGridLines="0" zoomScaleNormal="100" workbookViewId="0">
      <selection sqref="A1:B1"/>
    </sheetView>
  </sheetViews>
  <sheetFormatPr baseColWidth="10" defaultColWidth="8.83203125" defaultRowHeight="14"/>
  <cols>
    <col min="1" max="1" width="33.1640625" customWidth="1"/>
    <col min="2" max="2" width="84.5" customWidth="1"/>
  </cols>
  <sheetData>
    <row r="1" spans="1:2" ht="26">
      <c r="A1" s="174" t="s">
        <v>895</v>
      </c>
      <c r="B1" s="174"/>
    </row>
    <row r="2" spans="1:2" ht="15">
      <c r="A2" s="43" t="s">
        <v>59</v>
      </c>
      <c r="B2" s="52"/>
    </row>
    <row r="3" spans="1:2" ht="17">
      <c r="A3" s="173" t="s">
        <v>58</v>
      </c>
      <c r="B3" s="70" t="s">
        <v>769</v>
      </c>
    </row>
    <row r="4" spans="1:2" ht="18">
      <c r="A4" s="173"/>
      <c r="B4" s="22" t="s">
        <v>767</v>
      </c>
    </row>
    <row r="5" spans="1:2" ht="15">
      <c r="A5" s="27" t="s">
        <v>80</v>
      </c>
      <c r="B5" s="28">
        <v>1115</v>
      </c>
    </row>
    <row r="6" spans="1:2" ht="15">
      <c r="A6" s="32" t="s">
        <v>65</v>
      </c>
      <c r="B6" s="33">
        <v>43466</v>
      </c>
    </row>
    <row r="7" spans="1:2" ht="15">
      <c r="A7" s="27" t="s">
        <v>67</v>
      </c>
      <c r="B7" s="28" t="s">
        <v>774</v>
      </c>
    </row>
    <row r="8" spans="1:2" ht="15">
      <c r="A8" s="32" t="s">
        <v>61</v>
      </c>
      <c r="B8" s="34" t="s">
        <v>766</v>
      </c>
    </row>
    <row r="9" spans="1:2" ht="15">
      <c r="A9" s="27" t="s">
        <v>1517</v>
      </c>
      <c r="B9" s="41" t="s">
        <v>2</v>
      </c>
    </row>
    <row r="10" spans="1:2" ht="15">
      <c r="A10" s="32" t="s">
        <v>102</v>
      </c>
      <c r="B10" s="62" t="s">
        <v>776</v>
      </c>
    </row>
    <row r="11" spans="1:2" ht="120">
      <c r="A11" s="27" t="s">
        <v>101</v>
      </c>
      <c r="B11" s="28" t="s">
        <v>1165</v>
      </c>
    </row>
    <row r="12" spans="1:2" ht="300">
      <c r="A12" s="32" t="s">
        <v>68</v>
      </c>
      <c r="B12" s="34" t="s">
        <v>1166</v>
      </c>
    </row>
    <row r="13" spans="1:2" ht="15">
      <c r="A13" s="27" t="s">
        <v>69</v>
      </c>
      <c r="B13" s="28" t="s">
        <v>3</v>
      </c>
    </row>
    <row r="14" spans="1:2" ht="15">
      <c r="A14" s="32" t="s">
        <v>100</v>
      </c>
      <c r="B14" s="34" t="s">
        <v>2</v>
      </c>
    </row>
    <row r="15" spans="1:2" ht="15">
      <c r="A15" s="27" t="s">
        <v>72</v>
      </c>
      <c r="B15" s="41" t="s">
        <v>2</v>
      </c>
    </row>
    <row r="16" spans="1:2" ht="15">
      <c r="A16" s="32" t="s">
        <v>99</v>
      </c>
      <c r="B16" s="36" t="s">
        <v>2</v>
      </c>
    </row>
    <row r="17" spans="1:5" ht="30">
      <c r="A17" s="27" t="s">
        <v>70</v>
      </c>
      <c r="B17" s="28" t="s">
        <v>2</v>
      </c>
    </row>
    <row r="18" spans="1:5" ht="15">
      <c r="A18" s="32" t="s">
        <v>71</v>
      </c>
      <c r="B18" s="34" t="s">
        <v>2</v>
      </c>
    </row>
    <row r="19" spans="1:5" ht="409.6">
      <c r="A19" s="27" t="s">
        <v>1161</v>
      </c>
      <c r="B19" s="28" t="s">
        <v>1676</v>
      </c>
    </row>
    <row r="20" spans="1:5" ht="195">
      <c r="A20" s="32" t="s">
        <v>1163</v>
      </c>
      <c r="B20" s="63" t="s">
        <v>1677</v>
      </c>
    </row>
    <row r="21" spans="1:5" ht="105">
      <c r="A21" s="27" t="s">
        <v>772</v>
      </c>
      <c r="B21" s="64" t="s">
        <v>1164</v>
      </c>
    </row>
    <row r="22" spans="1:5" ht="30">
      <c r="A22" s="32" t="s">
        <v>1162</v>
      </c>
      <c r="B22" s="63" t="s">
        <v>768</v>
      </c>
    </row>
    <row r="23" spans="1:5" ht="15">
      <c r="A23" s="27" t="s">
        <v>0</v>
      </c>
      <c r="B23" s="46">
        <v>43756</v>
      </c>
    </row>
    <row r="24" spans="1:5" ht="94.5" customHeight="1">
      <c r="A24" s="170" t="s">
        <v>1555</v>
      </c>
      <c r="B24" s="171"/>
      <c r="C24" s="126"/>
      <c r="D24" s="126"/>
      <c r="E24" s="126"/>
    </row>
    <row r="25" spans="1:5" ht="71.25" customHeight="1">
      <c r="A25" s="170" t="s">
        <v>1383</v>
      </c>
      <c r="B25" s="170"/>
    </row>
  </sheetData>
  <mergeCells count="4">
    <mergeCell ref="A24:B24"/>
    <mergeCell ref="A25:B25"/>
    <mergeCell ref="A3:A4"/>
    <mergeCell ref="A1:B1"/>
  </mergeCells>
  <hyperlinks>
    <hyperlink ref="A2" location="'Summary - 1115'!A1" display="Back to summary" xr:uid="{00000000-0004-0000-2900-000000000000}"/>
  </hyperlinks>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3"/>
  <dimension ref="A1:H25"/>
  <sheetViews>
    <sheetView showGridLines="0" zoomScaleNormal="100" workbookViewId="0">
      <pane xSplit="1" ySplit="4" topLeftCell="B5" activePane="bottomRight" state="frozen"/>
      <selection activeCell="E29" sqref="E29"/>
      <selection pane="topRight" activeCell="E29" sqref="E29"/>
      <selection pane="bottomLeft" activeCell="E29" sqref="E29"/>
      <selection pane="bottomRight" activeCell="B6" sqref="B6"/>
    </sheetView>
  </sheetViews>
  <sheetFormatPr baseColWidth="10" defaultColWidth="8.83203125" defaultRowHeight="14"/>
  <cols>
    <col min="1" max="1" width="33.5" bestFit="1" customWidth="1"/>
    <col min="2" max="2" width="41.33203125" customWidth="1"/>
    <col min="3" max="3" width="27.6640625" customWidth="1"/>
    <col min="4" max="4" width="32.1640625" customWidth="1"/>
    <col min="5" max="6" width="37.5" customWidth="1"/>
    <col min="7" max="7" width="32.33203125" customWidth="1"/>
    <col min="8" max="8" width="34.83203125" customWidth="1"/>
  </cols>
  <sheetData>
    <row r="1" spans="1:8" ht="26">
      <c r="A1" s="174" t="s">
        <v>896</v>
      </c>
      <c r="B1" s="174"/>
      <c r="C1" s="174"/>
      <c r="D1" s="174"/>
      <c r="E1" s="174"/>
      <c r="F1" s="174"/>
      <c r="G1" s="174"/>
      <c r="H1" s="174"/>
    </row>
    <row r="2" spans="1:8" ht="15">
      <c r="A2" s="43" t="s">
        <v>59</v>
      </c>
      <c r="B2" s="25"/>
      <c r="C2" s="25"/>
      <c r="D2" s="25"/>
      <c r="E2" s="25"/>
      <c r="F2" s="25"/>
      <c r="G2" s="25"/>
      <c r="H2" s="25"/>
    </row>
    <row r="3" spans="1:8" ht="17">
      <c r="A3" s="173" t="s">
        <v>58</v>
      </c>
      <c r="B3" s="169" t="s">
        <v>769</v>
      </c>
      <c r="C3" s="169"/>
      <c r="D3" s="169"/>
      <c r="E3" s="169"/>
      <c r="F3" s="169"/>
      <c r="G3" s="169"/>
      <c r="H3" s="169"/>
    </row>
    <row r="4" spans="1:8" ht="36">
      <c r="A4" s="173"/>
      <c r="B4" s="22" t="s">
        <v>637</v>
      </c>
      <c r="C4" s="22" t="s">
        <v>641</v>
      </c>
      <c r="D4" s="22" t="s">
        <v>644</v>
      </c>
      <c r="E4" s="22" t="s">
        <v>646</v>
      </c>
      <c r="F4" s="22" t="s">
        <v>649</v>
      </c>
      <c r="G4" s="22" t="s">
        <v>1300</v>
      </c>
      <c r="H4" s="22" t="s">
        <v>652</v>
      </c>
    </row>
    <row r="5" spans="1:8" ht="15">
      <c r="A5" s="27" t="s">
        <v>80</v>
      </c>
      <c r="B5" s="28" t="s">
        <v>81</v>
      </c>
      <c r="C5" s="28" t="s">
        <v>81</v>
      </c>
      <c r="D5" s="28" t="s">
        <v>81</v>
      </c>
      <c r="E5" s="28" t="s">
        <v>81</v>
      </c>
      <c r="F5" s="28" t="s">
        <v>81</v>
      </c>
      <c r="G5" s="28" t="s">
        <v>81</v>
      </c>
      <c r="H5" s="28" t="s">
        <v>81</v>
      </c>
    </row>
    <row r="6" spans="1:8" ht="15">
      <c r="A6" s="32" t="s">
        <v>65</v>
      </c>
      <c r="B6" s="33" t="s">
        <v>638</v>
      </c>
      <c r="C6" s="33" t="s">
        <v>642</v>
      </c>
      <c r="D6" s="33">
        <v>43070</v>
      </c>
      <c r="E6" s="33">
        <v>43282</v>
      </c>
      <c r="F6" s="33" t="s">
        <v>650</v>
      </c>
      <c r="G6" s="33">
        <v>42552</v>
      </c>
      <c r="H6" s="33">
        <v>42552</v>
      </c>
    </row>
    <row r="7" spans="1:8" ht="15">
      <c r="A7" s="27" t="s">
        <v>67</v>
      </c>
      <c r="B7" s="28" t="s">
        <v>774</v>
      </c>
      <c r="C7" s="28" t="s">
        <v>774</v>
      </c>
      <c r="D7" s="28" t="s">
        <v>774</v>
      </c>
      <c r="E7" s="28" t="s">
        <v>774</v>
      </c>
      <c r="F7" s="28" t="s">
        <v>774</v>
      </c>
      <c r="G7" s="28" t="s">
        <v>774</v>
      </c>
      <c r="H7" s="28" t="s">
        <v>774</v>
      </c>
    </row>
    <row r="8" spans="1:8" ht="30">
      <c r="A8" s="32" t="s">
        <v>61</v>
      </c>
      <c r="B8" s="34" t="s">
        <v>139</v>
      </c>
      <c r="C8" s="34" t="s">
        <v>132</v>
      </c>
      <c r="D8" s="34" t="s">
        <v>141</v>
      </c>
      <c r="E8" s="34" t="s">
        <v>579</v>
      </c>
      <c r="F8" s="34" t="s">
        <v>139</v>
      </c>
      <c r="G8" s="34" t="s">
        <v>175</v>
      </c>
      <c r="H8" s="34" t="s">
        <v>130</v>
      </c>
    </row>
    <row r="9" spans="1:8" ht="15">
      <c r="A9" s="27" t="s">
        <v>1517</v>
      </c>
      <c r="B9" s="41">
        <v>5800</v>
      </c>
      <c r="C9" s="41">
        <v>1453</v>
      </c>
      <c r="D9" s="41">
        <v>70</v>
      </c>
      <c r="E9" s="41">
        <v>1070</v>
      </c>
      <c r="F9" s="41">
        <v>9630</v>
      </c>
      <c r="G9" s="41">
        <v>889</v>
      </c>
      <c r="H9" s="41">
        <v>20721</v>
      </c>
    </row>
    <row r="10" spans="1:8" ht="15">
      <c r="A10" s="32" t="s">
        <v>102</v>
      </c>
      <c r="B10" s="72" t="s">
        <v>63</v>
      </c>
      <c r="C10" s="72" t="s">
        <v>63</v>
      </c>
      <c r="D10" s="62" t="s">
        <v>1325</v>
      </c>
      <c r="E10" s="62" t="s">
        <v>1325</v>
      </c>
      <c r="F10" s="72" t="s">
        <v>1326</v>
      </c>
      <c r="G10" s="62" t="s">
        <v>1325</v>
      </c>
      <c r="H10" s="62" t="s">
        <v>1325</v>
      </c>
    </row>
    <row r="11" spans="1:8" ht="300">
      <c r="A11" s="27" t="s">
        <v>101</v>
      </c>
      <c r="B11" s="28" t="s">
        <v>640</v>
      </c>
      <c r="C11" s="28" t="s">
        <v>643</v>
      </c>
      <c r="D11" s="28" t="s">
        <v>645</v>
      </c>
      <c r="E11" s="28" t="s">
        <v>648</v>
      </c>
      <c r="F11" s="28" t="s">
        <v>651</v>
      </c>
      <c r="G11" s="28" t="s">
        <v>1299</v>
      </c>
      <c r="H11" s="28" t="s">
        <v>653</v>
      </c>
    </row>
    <row r="12" spans="1:8" ht="30">
      <c r="A12" s="32" t="s">
        <v>68</v>
      </c>
      <c r="B12" s="34" t="s">
        <v>82</v>
      </c>
      <c r="C12" s="34" t="s">
        <v>177</v>
      </c>
      <c r="D12" s="34" t="s">
        <v>133</v>
      </c>
      <c r="E12" s="34" t="s">
        <v>313</v>
      </c>
      <c r="F12" s="34" t="s">
        <v>82</v>
      </c>
      <c r="G12" s="34" t="s">
        <v>177</v>
      </c>
      <c r="H12" s="34" t="s">
        <v>133</v>
      </c>
    </row>
    <row r="13" spans="1:8" ht="15">
      <c r="A13" s="27" t="s">
        <v>69</v>
      </c>
      <c r="B13" s="28" t="s">
        <v>3</v>
      </c>
      <c r="C13" s="28" t="s">
        <v>64</v>
      </c>
      <c r="D13" s="28" t="s">
        <v>3</v>
      </c>
      <c r="E13" s="28" t="s">
        <v>3</v>
      </c>
      <c r="F13" s="28" t="s">
        <v>3</v>
      </c>
      <c r="G13" s="28" t="s">
        <v>3</v>
      </c>
      <c r="H13" s="28" t="s">
        <v>3</v>
      </c>
    </row>
    <row r="14" spans="1:8" ht="15">
      <c r="A14" s="32" t="s">
        <v>100</v>
      </c>
      <c r="B14" s="34" t="s">
        <v>64</v>
      </c>
      <c r="C14" s="34" t="s">
        <v>64</v>
      </c>
      <c r="D14" s="34" t="s">
        <v>64</v>
      </c>
      <c r="E14" s="34" t="s">
        <v>64</v>
      </c>
      <c r="F14" s="34" t="s">
        <v>64</v>
      </c>
      <c r="G14" s="34" t="s">
        <v>64</v>
      </c>
      <c r="H14" s="34" t="s">
        <v>64</v>
      </c>
    </row>
    <row r="15" spans="1:8" ht="15">
      <c r="A15" s="27" t="s">
        <v>72</v>
      </c>
      <c r="B15" s="41" t="s">
        <v>73</v>
      </c>
      <c r="C15" s="41" t="s">
        <v>73</v>
      </c>
      <c r="D15" s="41" t="s">
        <v>73</v>
      </c>
      <c r="E15" s="41" t="s">
        <v>73</v>
      </c>
      <c r="F15" s="41" t="s">
        <v>73</v>
      </c>
      <c r="G15" s="41" t="s">
        <v>73</v>
      </c>
      <c r="H15" s="41" t="s">
        <v>73</v>
      </c>
    </row>
    <row r="16" spans="1:8" ht="75">
      <c r="A16" s="32" t="s">
        <v>99</v>
      </c>
      <c r="B16" s="36" t="s">
        <v>639</v>
      </c>
      <c r="C16" s="36" t="s">
        <v>64</v>
      </c>
      <c r="D16" s="36" t="s">
        <v>64</v>
      </c>
      <c r="E16" s="36" t="s">
        <v>647</v>
      </c>
      <c r="F16" s="36" t="s">
        <v>845</v>
      </c>
      <c r="G16" s="36" t="s">
        <v>64</v>
      </c>
      <c r="H16" s="36" t="s">
        <v>64</v>
      </c>
    </row>
    <row r="17" spans="1:8" ht="30">
      <c r="A17" s="27" t="s">
        <v>70</v>
      </c>
      <c r="B17" s="28" t="s">
        <v>3</v>
      </c>
      <c r="C17" s="28" t="s">
        <v>3</v>
      </c>
      <c r="D17" s="28" t="s">
        <v>64</v>
      </c>
      <c r="E17" s="28" t="s">
        <v>3</v>
      </c>
      <c r="F17" s="28" t="s">
        <v>3</v>
      </c>
      <c r="G17" s="28" t="s">
        <v>64</v>
      </c>
      <c r="H17" s="28" t="s">
        <v>64</v>
      </c>
    </row>
    <row r="18" spans="1:8" ht="15">
      <c r="A18" s="32" t="s">
        <v>71</v>
      </c>
      <c r="B18" s="34" t="s">
        <v>64</v>
      </c>
      <c r="C18" s="34" t="s">
        <v>64</v>
      </c>
      <c r="D18" s="34" t="s">
        <v>64</v>
      </c>
      <c r="E18" s="34" t="s">
        <v>64</v>
      </c>
      <c r="F18" s="34" t="s">
        <v>64</v>
      </c>
      <c r="G18" s="34" t="s">
        <v>64</v>
      </c>
      <c r="H18" s="34" t="s">
        <v>64</v>
      </c>
    </row>
    <row r="19" spans="1:8" ht="90">
      <c r="A19" s="27" t="s">
        <v>770</v>
      </c>
      <c r="B19" s="28" t="s">
        <v>1101</v>
      </c>
      <c r="C19" s="28" t="s">
        <v>834</v>
      </c>
      <c r="D19" s="28" t="s">
        <v>1102</v>
      </c>
      <c r="E19" s="28" t="s">
        <v>1384</v>
      </c>
      <c r="F19" s="28" t="s">
        <v>1385</v>
      </c>
      <c r="G19" s="28" t="s">
        <v>1387</v>
      </c>
      <c r="H19" s="28" t="s">
        <v>1757</v>
      </c>
    </row>
    <row r="20" spans="1:8" ht="75">
      <c r="A20" s="32" t="s">
        <v>771</v>
      </c>
      <c r="B20" s="63" t="s">
        <v>1088</v>
      </c>
      <c r="C20" s="63" t="s">
        <v>2</v>
      </c>
      <c r="D20" s="63" t="s">
        <v>2</v>
      </c>
      <c r="E20" s="63" t="s">
        <v>1104</v>
      </c>
      <c r="F20" s="63" t="s">
        <v>1103</v>
      </c>
      <c r="G20" s="63" t="s">
        <v>1301</v>
      </c>
      <c r="H20" s="63" t="s">
        <v>2</v>
      </c>
    </row>
    <row r="21" spans="1:8" ht="30">
      <c r="A21" s="27" t="s">
        <v>772</v>
      </c>
      <c r="B21" s="61" t="s">
        <v>2</v>
      </c>
      <c r="C21" s="61" t="s">
        <v>2</v>
      </c>
      <c r="D21" s="61" t="s">
        <v>2</v>
      </c>
      <c r="E21" s="61" t="s">
        <v>2</v>
      </c>
      <c r="F21" s="61" t="s">
        <v>2</v>
      </c>
      <c r="G21" s="61" t="s">
        <v>2</v>
      </c>
      <c r="H21" s="61" t="s">
        <v>2</v>
      </c>
    </row>
    <row r="22" spans="1:8" ht="328">
      <c r="A22" s="32" t="s">
        <v>773</v>
      </c>
      <c r="B22" s="63" t="s">
        <v>1105</v>
      </c>
      <c r="C22" s="63" t="s">
        <v>1106</v>
      </c>
      <c r="D22" s="63" t="s">
        <v>1678</v>
      </c>
      <c r="E22" s="63" t="s">
        <v>1107</v>
      </c>
      <c r="F22" s="63" t="s">
        <v>1386</v>
      </c>
      <c r="G22" s="63" t="s">
        <v>1679</v>
      </c>
      <c r="H22" s="63" t="s">
        <v>1680</v>
      </c>
    </row>
    <row r="23" spans="1:8" ht="15">
      <c r="A23" s="27" t="s">
        <v>0</v>
      </c>
      <c r="B23" s="46">
        <v>43749</v>
      </c>
      <c r="C23" s="46">
        <v>43749</v>
      </c>
      <c r="D23" s="46">
        <v>43749</v>
      </c>
      <c r="E23" s="46">
        <v>43749</v>
      </c>
      <c r="F23" s="46">
        <v>43749</v>
      </c>
      <c r="G23" s="46">
        <v>43749</v>
      </c>
      <c r="H23" s="46">
        <v>43749</v>
      </c>
    </row>
    <row r="24" spans="1:8" ht="84" customHeight="1">
      <c r="A24" s="170" t="s">
        <v>1556</v>
      </c>
      <c r="B24" s="171"/>
      <c r="C24" s="171"/>
      <c r="D24" s="171"/>
      <c r="E24" s="171"/>
      <c r="F24" s="172"/>
      <c r="G24" s="172"/>
      <c r="H24" s="172"/>
    </row>
    <row r="25" spans="1:8" ht="236.25" customHeight="1">
      <c r="A25" s="170" t="s">
        <v>1619</v>
      </c>
      <c r="B25" s="170"/>
      <c r="C25" s="170"/>
      <c r="D25" s="170"/>
      <c r="E25" s="170"/>
      <c r="F25" s="170"/>
      <c r="G25" s="170"/>
      <c r="H25" s="170"/>
    </row>
  </sheetData>
  <mergeCells count="5">
    <mergeCell ref="A24:H24"/>
    <mergeCell ref="A25:H25"/>
    <mergeCell ref="A1:H1"/>
    <mergeCell ref="A3:A4"/>
    <mergeCell ref="B3:H3"/>
  </mergeCells>
  <hyperlinks>
    <hyperlink ref="A2" location="Summary!A1" display="Back to summary" xr:uid="{00000000-0004-0000-2A00-000000000000}"/>
  </hyperlinks>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4"/>
  <dimension ref="A1:E25"/>
  <sheetViews>
    <sheetView showGridLines="0" zoomScaleNormal="100" workbookViewId="0">
      <pane xSplit="1" ySplit="4" topLeftCell="B5" activePane="bottomRight" state="frozen"/>
      <selection activeCell="E29" sqref="E29"/>
      <selection pane="topRight" activeCell="E29" sqref="E29"/>
      <selection pane="bottomLeft" activeCell="E29" sqref="E29"/>
      <selection pane="bottomRight" activeCell="B6" sqref="B6"/>
    </sheetView>
  </sheetViews>
  <sheetFormatPr baseColWidth="10" defaultColWidth="8.83203125" defaultRowHeight="14"/>
  <cols>
    <col min="1" max="1" width="33.5" bestFit="1" customWidth="1"/>
    <col min="2" max="2" width="112.83203125" customWidth="1"/>
    <col min="3" max="3" width="50.6640625" customWidth="1"/>
    <col min="4" max="4" width="50.33203125" customWidth="1"/>
  </cols>
  <sheetData>
    <row r="1" spans="1:4" ht="26">
      <c r="A1" s="174" t="s">
        <v>897</v>
      </c>
      <c r="B1" s="174"/>
      <c r="C1" s="174"/>
      <c r="D1" s="174"/>
    </row>
    <row r="2" spans="1:4" ht="15">
      <c r="A2" s="43" t="s">
        <v>59</v>
      </c>
      <c r="B2" s="25"/>
      <c r="C2" s="25"/>
      <c r="D2" s="25"/>
    </row>
    <row r="3" spans="1:4" ht="17">
      <c r="A3" s="173" t="s">
        <v>58</v>
      </c>
      <c r="B3" s="169" t="s">
        <v>769</v>
      </c>
      <c r="C3" s="169"/>
      <c r="D3" s="169"/>
    </row>
    <row r="4" spans="1:4" ht="18">
      <c r="A4" s="173"/>
      <c r="B4" s="22" t="s">
        <v>503</v>
      </c>
      <c r="C4" s="22" t="s">
        <v>505</v>
      </c>
      <c r="D4" s="22" t="s">
        <v>507</v>
      </c>
    </row>
    <row r="5" spans="1:4" ht="15">
      <c r="A5" s="27" t="s">
        <v>80</v>
      </c>
      <c r="B5" s="28" t="s">
        <v>81</v>
      </c>
      <c r="C5" s="28" t="s">
        <v>81</v>
      </c>
      <c r="D5" s="28" t="s">
        <v>81</v>
      </c>
    </row>
    <row r="6" spans="1:4" ht="15">
      <c r="A6" s="32" t="s">
        <v>65</v>
      </c>
      <c r="B6" s="33" t="s">
        <v>504</v>
      </c>
      <c r="C6" s="33">
        <v>42887</v>
      </c>
      <c r="D6" s="33">
        <v>43252</v>
      </c>
    </row>
    <row r="7" spans="1:4" ht="15">
      <c r="A7" s="27" t="s">
        <v>67</v>
      </c>
      <c r="B7" s="28" t="s">
        <v>774</v>
      </c>
      <c r="C7" s="28" t="s">
        <v>774</v>
      </c>
      <c r="D7" s="28" t="s">
        <v>774</v>
      </c>
    </row>
    <row r="8" spans="1:4" ht="45">
      <c r="A8" s="32" t="s">
        <v>61</v>
      </c>
      <c r="B8" s="34" t="s">
        <v>179</v>
      </c>
      <c r="C8" s="34" t="s">
        <v>130</v>
      </c>
      <c r="D8" s="34" t="s">
        <v>194</v>
      </c>
    </row>
    <row r="9" spans="1:4" ht="15">
      <c r="A9" s="27" t="s">
        <v>1517</v>
      </c>
      <c r="B9" s="41">
        <v>1776</v>
      </c>
      <c r="C9" s="41">
        <v>115</v>
      </c>
      <c r="D9" s="41">
        <v>2709</v>
      </c>
    </row>
    <row r="10" spans="1:4" ht="15">
      <c r="A10" s="32" t="s">
        <v>102</v>
      </c>
      <c r="B10" s="62" t="s">
        <v>1326</v>
      </c>
      <c r="C10" s="62" t="s">
        <v>776</v>
      </c>
      <c r="D10" s="60" t="s">
        <v>776</v>
      </c>
    </row>
    <row r="11" spans="1:4" ht="409.6">
      <c r="A11" s="27" t="s">
        <v>101</v>
      </c>
      <c r="B11" s="28" t="s">
        <v>777</v>
      </c>
      <c r="C11" s="31" t="s">
        <v>506</v>
      </c>
      <c r="D11" s="31" t="s">
        <v>508</v>
      </c>
    </row>
    <row r="12" spans="1:4" ht="15">
      <c r="A12" s="32" t="s">
        <v>68</v>
      </c>
      <c r="B12" s="34" t="s">
        <v>133</v>
      </c>
      <c r="C12" s="34" t="s">
        <v>133</v>
      </c>
      <c r="D12" s="34" t="s">
        <v>82</v>
      </c>
    </row>
    <row r="13" spans="1:4" ht="15">
      <c r="A13" s="27" t="s">
        <v>69</v>
      </c>
      <c r="B13" s="28" t="s">
        <v>64</v>
      </c>
      <c r="C13" s="28" t="s">
        <v>3</v>
      </c>
      <c r="D13" s="28" t="s">
        <v>64</v>
      </c>
    </row>
    <row r="14" spans="1:4" ht="15">
      <c r="A14" s="32" t="s">
        <v>100</v>
      </c>
      <c r="B14" s="34" t="s">
        <v>64</v>
      </c>
      <c r="C14" s="34" t="s">
        <v>64</v>
      </c>
      <c r="D14" s="34" t="s">
        <v>64</v>
      </c>
    </row>
    <row r="15" spans="1:4" ht="15">
      <c r="A15" s="27" t="s">
        <v>72</v>
      </c>
      <c r="B15" s="41" t="s">
        <v>73</v>
      </c>
      <c r="C15" s="41" t="s">
        <v>73</v>
      </c>
      <c r="D15" s="41" t="s">
        <v>73</v>
      </c>
    </row>
    <row r="16" spans="1:4" ht="15">
      <c r="A16" s="32" t="s">
        <v>99</v>
      </c>
      <c r="B16" s="36" t="s">
        <v>64</v>
      </c>
      <c r="C16" s="36" t="s">
        <v>64</v>
      </c>
      <c r="D16" s="36" t="s">
        <v>64</v>
      </c>
    </row>
    <row r="17" spans="1:5" ht="30">
      <c r="A17" s="27" t="s">
        <v>70</v>
      </c>
      <c r="B17" s="28" t="s">
        <v>64</v>
      </c>
      <c r="C17" s="28" t="s">
        <v>64</v>
      </c>
      <c r="D17" s="28" t="s">
        <v>64</v>
      </c>
    </row>
    <row r="18" spans="1:5" ht="15">
      <c r="A18" s="32" t="s">
        <v>71</v>
      </c>
      <c r="B18" s="34" t="s">
        <v>64</v>
      </c>
      <c r="C18" s="34" t="s">
        <v>64</v>
      </c>
      <c r="D18" s="34" t="s">
        <v>64</v>
      </c>
    </row>
    <row r="19" spans="1:5" ht="75">
      <c r="A19" s="27" t="s">
        <v>770</v>
      </c>
      <c r="B19" s="28" t="s">
        <v>849</v>
      </c>
      <c r="C19" s="28" t="s">
        <v>1110</v>
      </c>
      <c r="D19" s="28" t="s">
        <v>1112</v>
      </c>
    </row>
    <row r="20" spans="1:5" ht="75">
      <c r="A20" s="32" t="s">
        <v>771</v>
      </c>
      <c r="B20" s="63" t="s">
        <v>1108</v>
      </c>
      <c r="C20" s="34" t="s">
        <v>2</v>
      </c>
      <c r="D20" s="34" t="s">
        <v>2</v>
      </c>
    </row>
    <row r="21" spans="1:5" ht="30">
      <c r="A21" s="27" t="s">
        <v>772</v>
      </c>
      <c r="B21" s="61" t="s">
        <v>2</v>
      </c>
      <c r="C21" s="61" t="s">
        <v>1111</v>
      </c>
      <c r="D21" s="61" t="s">
        <v>2</v>
      </c>
    </row>
    <row r="22" spans="1:5" ht="165">
      <c r="A22" s="32" t="s">
        <v>773</v>
      </c>
      <c r="B22" s="63" t="s">
        <v>1109</v>
      </c>
      <c r="C22" s="34" t="s">
        <v>1775</v>
      </c>
      <c r="D22" s="34" t="s">
        <v>1388</v>
      </c>
    </row>
    <row r="23" spans="1:5" ht="15">
      <c r="A23" s="27" t="s">
        <v>0</v>
      </c>
      <c r="B23" s="46">
        <v>43746</v>
      </c>
      <c r="C23" s="46">
        <v>43746</v>
      </c>
      <c r="D23" s="46">
        <v>43746</v>
      </c>
    </row>
    <row r="24" spans="1:5" ht="78" customHeight="1">
      <c r="A24" s="170" t="s">
        <v>1557</v>
      </c>
      <c r="B24" s="171"/>
      <c r="C24" s="171"/>
      <c r="D24" s="171"/>
      <c r="E24" s="126"/>
    </row>
    <row r="25" spans="1:5" ht="127.5" customHeight="1">
      <c r="A25" s="170" t="s">
        <v>1620</v>
      </c>
      <c r="B25" s="170"/>
      <c r="C25" s="170"/>
      <c r="D25" s="170"/>
    </row>
  </sheetData>
  <mergeCells count="5">
    <mergeCell ref="A1:D1"/>
    <mergeCell ref="A24:D24"/>
    <mergeCell ref="A25:D25"/>
    <mergeCell ref="A3:A4"/>
    <mergeCell ref="B3:D3"/>
  </mergeCells>
  <hyperlinks>
    <hyperlink ref="A2" location="Summary!A1" display="Back to summary" xr:uid="{00000000-0004-0000-2B00-000000000000}"/>
  </hyperlinks>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5"/>
  <dimension ref="A1:E25"/>
  <sheetViews>
    <sheetView showGridLines="0" zoomScaleNormal="100" workbookViewId="0">
      <pane xSplit="1" ySplit="4" topLeftCell="B5" activePane="bottomRight" state="frozen"/>
      <selection activeCell="E29" sqref="E29"/>
      <selection pane="topRight" activeCell="E29" sqref="E29"/>
      <selection pane="bottomLeft" activeCell="E29" sqref="E29"/>
      <selection pane="bottomRight" activeCell="B8" sqref="B8"/>
    </sheetView>
  </sheetViews>
  <sheetFormatPr baseColWidth="10" defaultColWidth="8.83203125" defaultRowHeight="14"/>
  <cols>
    <col min="1" max="1" width="33.5" customWidth="1"/>
    <col min="2" max="2" width="94.33203125" customWidth="1"/>
    <col min="3" max="3" width="61.83203125" customWidth="1"/>
    <col min="4" max="4" width="61" customWidth="1"/>
    <col min="5" max="5" width="89.6640625" customWidth="1"/>
  </cols>
  <sheetData>
    <row r="1" spans="1:5" ht="26">
      <c r="A1" s="174" t="s">
        <v>864</v>
      </c>
      <c r="B1" s="174"/>
      <c r="C1" s="174"/>
      <c r="D1" s="174"/>
      <c r="E1" s="174"/>
    </row>
    <row r="2" spans="1:5" ht="15">
      <c r="A2" s="43" t="s">
        <v>59</v>
      </c>
      <c r="B2" s="25"/>
      <c r="C2" s="25"/>
      <c r="D2" s="25"/>
      <c r="E2" s="25"/>
    </row>
    <row r="3" spans="1:5" ht="17">
      <c r="A3" s="173" t="s">
        <v>58</v>
      </c>
      <c r="B3" s="169" t="s">
        <v>769</v>
      </c>
      <c r="C3" s="169"/>
      <c r="D3" s="169"/>
      <c r="E3" s="169"/>
    </row>
    <row r="4" spans="1:5" ht="36">
      <c r="A4" s="173"/>
      <c r="B4" s="22" t="s">
        <v>282</v>
      </c>
      <c r="C4" s="22" t="s">
        <v>286</v>
      </c>
      <c r="D4" s="22" t="s">
        <v>287</v>
      </c>
      <c r="E4" s="22" t="s">
        <v>1210</v>
      </c>
    </row>
    <row r="5" spans="1:5" ht="15">
      <c r="A5" s="27" t="s">
        <v>80</v>
      </c>
      <c r="B5" s="28" t="s">
        <v>81</v>
      </c>
      <c r="C5" s="28" t="s">
        <v>81</v>
      </c>
      <c r="D5" s="28" t="s">
        <v>81</v>
      </c>
      <c r="E5" s="28">
        <v>1115</v>
      </c>
    </row>
    <row r="6" spans="1:5" ht="15">
      <c r="A6" s="32" t="s">
        <v>65</v>
      </c>
      <c r="B6" s="33" t="s">
        <v>283</v>
      </c>
      <c r="C6" s="33" t="s">
        <v>288</v>
      </c>
      <c r="D6" s="33" t="s">
        <v>288</v>
      </c>
      <c r="E6" s="33" t="s">
        <v>1214</v>
      </c>
    </row>
    <row r="7" spans="1:5" ht="15">
      <c r="A7" s="27" t="s">
        <v>67</v>
      </c>
      <c r="B7" s="28" t="s">
        <v>774</v>
      </c>
      <c r="C7" s="28" t="s">
        <v>774</v>
      </c>
      <c r="D7" s="28" t="s">
        <v>774</v>
      </c>
      <c r="E7" s="28" t="s">
        <v>774</v>
      </c>
    </row>
    <row r="8" spans="1:5" ht="60">
      <c r="A8" s="32" t="s">
        <v>61</v>
      </c>
      <c r="B8" s="34" t="s">
        <v>194</v>
      </c>
      <c r="C8" s="34" t="s">
        <v>139</v>
      </c>
      <c r="D8" s="34" t="s">
        <v>194</v>
      </c>
      <c r="E8" s="34" t="s">
        <v>752</v>
      </c>
    </row>
    <row r="9" spans="1:5" ht="90">
      <c r="A9" s="27" t="s">
        <v>1517</v>
      </c>
      <c r="B9" s="41">
        <v>1194</v>
      </c>
      <c r="C9" s="41">
        <v>1923</v>
      </c>
      <c r="D9" s="41">
        <v>6610</v>
      </c>
      <c r="E9" s="41" t="s">
        <v>1212</v>
      </c>
    </row>
    <row r="10" spans="1:5" ht="15">
      <c r="A10" s="32" t="s">
        <v>102</v>
      </c>
      <c r="B10" s="62" t="s">
        <v>1326</v>
      </c>
      <c r="C10" s="62" t="s">
        <v>1326</v>
      </c>
      <c r="D10" s="62" t="s">
        <v>1326</v>
      </c>
      <c r="E10" s="62" t="s">
        <v>776</v>
      </c>
    </row>
    <row r="11" spans="1:5" ht="328">
      <c r="A11" s="27" t="s">
        <v>101</v>
      </c>
      <c r="B11" s="28" t="s">
        <v>284</v>
      </c>
      <c r="C11" s="31" t="s">
        <v>289</v>
      </c>
      <c r="D11" s="31" t="s">
        <v>290</v>
      </c>
      <c r="E11" s="28" t="s">
        <v>1211</v>
      </c>
    </row>
    <row r="12" spans="1:5" ht="15">
      <c r="A12" s="32" t="s">
        <v>68</v>
      </c>
      <c r="B12" s="34" t="s">
        <v>82</v>
      </c>
      <c r="C12" s="34" t="s">
        <v>82</v>
      </c>
      <c r="D12" s="34" t="s">
        <v>82</v>
      </c>
      <c r="E12" s="34" t="s">
        <v>133</v>
      </c>
    </row>
    <row r="13" spans="1:5" ht="15">
      <c r="A13" s="27" t="s">
        <v>69</v>
      </c>
      <c r="B13" s="28" t="s">
        <v>3</v>
      </c>
      <c r="C13" s="28" t="s">
        <v>64</v>
      </c>
      <c r="D13" s="28" t="s">
        <v>64</v>
      </c>
      <c r="E13" s="28" t="s">
        <v>3</v>
      </c>
    </row>
    <row r="14" spans="1:5" ht="15">
      <c r="A14" s="32" t="s">
        <v>100</v>
      </c>
      <c r="B14" s="34" t="s">
        <v>64</v>
      </c>
      <c r="C14" s="34" t="s">
        <v>64</v>
      </c>
      <c r="D14" s="34" t="s">
        <v>64</v>
      </c>
      <c r="E14" s="34" t="s">
        <v>2</v>
      </c>
    </row>
    <row r="15" spans="1:5" ht="15">
      <c r="A15" s="27" t="s">
        <v>72</v>
      </c>
      <c r="B15" s="41" t="s">
        <v>73</v>
      </c>
      <c r="C15" s="41" t="s">
        <v>73</v>
      </c>
      <c r="D15" s="41" t="s">
        <v>73</v>
      </c>
      <c r="E15" s="41" t="s">
        <v>2</v>
      </c>
    </row>
    <row r="16" spans="1:5" ht="314">
      <c r="A16" s="32" t="s">
        <v>99</v>
      </c>
      <c r="B16" s="36" t="s">
        <v>64</v>
      </c>
      <c r="C16" s="36" t="s">
        <v>64</v>
      </c>
      <c r="D16" s="36" t="s">
        <v>64</v>
      </c>
      <c r="E16" s="36" t="s">
        <v>1389</v>
      </c>
    </row>
    <row r="17" spans="1:5" ht="30">
      <c r="A17" s="27" t="s">
        <v>70</v>
      </c>
      <c r="B17" s="28" t="s">
        <v>64</v>
      </c>
      <c r="C17" s="28" t="s">
        <v>64</v>
      </c>
      <c r="D17" s="28" t="s">
        <v>64</v>
      </c>
      <c r="E17" s="28" t="s">
        <v>2</v>
      </c>
    </row>
    <row r="18" spans="1:5" ht="15">
      <c r="A18" s="32" t="s">
        <v>71</v>
      </c>
      <c r="B18" s="34" t="s">
        <v>64</v>
      </c>
      <c r="C18" s="34" t="s">
        <v>64</v>
      </c>
      <c r="D18" s="34" t="s">
        <v>64</v>
      </c>
      <c r="E18" s="34" t="s">
        <v>2</v>
      </c>
    </row>
    <row r="19" spans="1:5" ht="195">
      <c r="A19" s="27" t="s">
        <v>1392</v>
      </c>
      <c r="B19" s="28" t="s">
        <v>285</v>
      </c>
      <c r="C19" s="28" t="s">
        <v>831</v>
      </c>
      <c r="D19" s="28" t="s">
        <v>831</v>
      </c>
      <c r="E19" s="28" t="s">
        <v>1390</v>
      </c>
    </row>
    <row r="20" spans="1:5" ht="384">
      <c r="A20" s="32" t="s">
        <v>1393</v>
      </c>
      <c r="B20" s="63" t="s">
        <v>1114</v>
      </c>
      <c r="C20" s="34" t="s">
        <v>1114</v>
      </c>
      <c r="D20" s="34" t="s">
        <v>1114</v>
      </c>
      <c r="E20" s="63" t="s">
        <v>1391</v>
      </c>
    </row>
    <row r="21" spans="1:5" ht="120">
      <c r="A21" s="27" t="s">
        <v>772</v>
      </c>
      <c r="B21" s="61" t="s">
        <v>2</v>
      </c>
      <c r="C21" s="61" t="s">
        <v>2</v>
      </c>
      <c r="D21" s="61" t="s">
        <v>2</v>
      </c>
      <c r="E21" s="64" t="s">
        <v>1213</v>
      </c>
    </row>
    <row r="22" spans="1:5" ht="314">
      <c r="A22" s="32" t="s">
        <v>773</v>
      </c>
      <c r="B22" s="63" t="s">
        <v>1758</v>
      </c>
      <c r="C22" s="34" t="s">
        <v>1759</v>
      </c>
      <c r="D22" s="34" t="s">
        <v>1760</v>
      </c>
      <c r="E22" s="63" t="s">
        <v>2</v>
      </c>
    </row>
    <row r="23" spans="1:5" s="47" customFormat="1" ht="15">
      <c r="A23" s="27" t="s">
        <v>0</v>
      </c>
      <c r="B23" s="46">
        <v>43732</v>
      </c>
      <c r="C23" s="46">
        <v>43732</v>
      </c>
      <c r="D23" s="46">
        <v>43732</v>
      </c>
      <c r="E23" s="46">
        <v>43763</v>
      </c>
    </row>
    <row r="24" spans="1:5" ht="81" customHeight="1">
      <c r="A24" s="170" t="s">
        <v>1622</v>
      </c>
      <c r="B24" s="171"/>
      <c r="C24" s="171"/>
      <c r="D24" s="171"/>
      <c r="E24" s="171"/>
    </row>
    <row r="25" spans="1:5" ht="138.75" customHeight="1">
      <c r="A25" s="170" t="s">
        <v>1621</v>
      </c>
      <c r="B25" s="170"/>
      <c r="C25" s="170"/>
      <c r="D25" s="170"/>
      <c r="E25" s="170"/>
    </row>
  </sheetData>
  <mergeCells count="5">
    <mergeCell ref="A3:A4"/>
    <mergeCell ref="B3:E3"/>
    <mergeCell ref="A25:E25"/>
    <mergeCell ref="A24:E24"/>
    <mergeCell ref="A1:E1"/>
  </mergeCells>
  <hyperlinks>
    <hyperlink ref="A2" location="Summary!A1" display="Back to summary" xr:uid="{00000000-0004-0000-2C00-000000000000}"/>
  </hyperlinks>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6"/>
  <dimension ref="A1:H25"/>
  <sheetViews>
    <sheetView showGridLines="0" zoomScaleNormal="100" workbookViewId="0">
      <pane xSplit="1" ySplit="4" topLeftCell="B5" activePane="bottomRight" state="frozen"/>
      <selection activeCell="E29" sqref="E29"/>
      <selection pane="topRight" activeCell="E29" sqref="E29"/>
      <selection pane="bottomLeft" activeCell="E29" sqref="E29"/>
      <selection pane="bottomRight" activeCell="A5" sqref="A5"/>
    </sheetView>
  </sheetViews>
  <sheetFormatPr baseColWidth="10" defaultColWidth="8.83203125" defaultRowHeight="14"/>
  <cols>
    <col min="1" max="1" width="33.5" customWidth="1"/>
    <col min="2" max="2" width="143.1640625" customWidth="1"/>
    <col min="3" max="3" width="30.83203125" customWidth="1"/>
    <col min="4" max="4" width="69.33203125" customWidth="1"/>
    <col min="5" max="5" width="131.5" customWidth="1"/>
    <col min="6" max="7" width="108.33203125" customWidth="1"/>
    <col min="8" max="8" width="87.83203125" customWidth="1"/>
  </cols>
  <sheetData>
    <row r="1" spans="1:8" ht="26">
      <c r="A1" s="174" t="s">
        <v>863</v>
      </c>
      <c r="B1" s="174"/>
      <c r="C1" s="174"/>
      <c r="D1" s="174"/>
      <c r="E1" s="174"/>
      <c r="F1" s="174"/>
      <c r="G1" s="174"/>
      <c r="H1" s="174"/>
    </row>
    <row r="2" spans="1:8" ht="15">
      <c r="A2" s="43" t="s">
        <v>59</v>
      </c>
      <c r="B2" s="25"/>
      <c r="C2" s="25"/>
      <c r="D2" s="25"/>
      <c r="E2" s="25"/>
      <c r="F2" s="25"/>
      <c r="G2" s="25"/>
      <c r="H2" s="25"/>
    </row>
    <row r="3" spans="1:8" ht="17">
      <c r="A3" s="173" t="s">
        <v>58</v>
      </c>
      <c r="B3" s="169" t="s">
        <v>769</v>
      </c>
      <c r="C3" s="169"/>
      <c r="D3" s="169"/>
      <c r="E3" s="169"/>
      <c r="F3" s="169"/>
      <c r="G3" s="169"/>
      <c r="H3" s="169"/>
    </row>
    <row r="4" spans="1:8" ht="14.5" customHeight="1">
      <c r="A4" s="173"/>
      <c r="B4" s="22" t="s">
        <v>291</v>
      </c>
      <c r="C4" s="22" t="s">
        <v>294</v>
      </c>
      <c r="D4" s="22" t="s">
        <v>299</v>
      </c>
      <c r="E4" s="22" t="s">
        <v>302</v>
      </c>
      <c r="F4" s="22" t="s">
        <v>305</v>
      </c>
      <c r="G4" s="22" t="s">
        <v>1430</v>
      </c>
      <c r="H4" s="22" t="s">
        <v>1215</v>
      </c>
    </row>
    <row r="5" spans="1:8" ht="15">
      <c r="A5" s="27" t="s">
        <v>80</v>
      </c>
      <c r="B5" s="28" t="s">
        <v>81</v>
      </c>
      <c r="C5" s="28" t="s">
        <v>81</v>
      </c>
      <c r="D5" s="28" t="s">
        <v>81</v>
      </c>
      <c r="E5" s="28" t="s">
        <v>81</v>
      </c>
      <c r="F5" s="29" t="s">
        <v>104</v>
      </c>
      <c r="G5" s="29" t="s">
        <v>81</v>
      </c>
      <c r="H5" s="28">
        <v>1115</v>
      </c>
    </row>
    <row r="6" spans="1:8" ht="15">
      <c r="A6" s="32" t="s">
        <v>65</v>
      </c>
      <c r="B6" s="33" t="s">
        <v>292</v>
      </c>
      <c r="C6" s="33" t="s">
        <v>295</v>
      </c>
      <c r="D6" s="33">
        <v>43344</v>
      </c>
      <c r="E6" s="33" t="s">
        <v>303</v>
      </c>
      <c r="F6" s="33" t="s">
        <v>306</v>
      </c>
      <c r="G6" s="33">
        <v>43709</v>
      </c>
      <c r="H6" s="33" t="s">
        <v>1216</v>
      </c>
    </row>
    <row r="7" spans="1:8" ht="15">
      <c r="A7" s="27" t="s">
        <v>67</v>
      </c>
      <c r="B7" s="28" t="s">
        <v>774</v>
      </c>
      <c r="C7" s="28" t="s">
        <v>774</v>
      </c>
      <c r="D7" s="28" t="s">
        <v>774</v>
      </c>
      <c r="E7" s="28" t="s">
        <v>774</v>
      </c>
      <c r="F7" s="28" t="s">
        <v>774</v>
      </c>
      <c r="G7" s="28" t="s">
        <v>774</v>
      </c>
      <c r="H7" s="28" t="s">
        <v>774</v>
      </c>
    </row>
    <row r="8" spans="1:8" ht="30">
      <c r="A8" s="32" t="s">
        <v>61</v>
      </c>
      <c r="B8" s="34" t="s">
        <v>132</v>
      </c>
      <c r="C8" s="34" t="s">
        <v>296</v>
      </c>
      <c r="D8" s="34" t="s">
        <v>194</v>
      </c>
      <c r="E8" s="34" t="s">
        <v>185</v>
      </c>
      <c r="F8" s="34" t="s">
        <v>194</v>
      </c>
      <c r="G8" s="34" t="s">
        <v>185</v>
      </c>
      <c r="H8" s="34" t="s">
        <v>1217</v>
      </c>
    </row>
    <row r="9" spans="1:8" ht="15">
      <c r="A9" s="27" t="s">
        <v>1517</v>
      </c>
      <c r="B9" s="41">
        <v>6831</v>
      </c>
      <c r="C9" s="41">
        <v>2878</v>
      </c>
      <c r="D9" s="41">
        <v>27689</v>
      </c>
      <c r="E9" s="41">
        <v>381</v>
      </c>
      <c r="F9" s="41">
        <v>6540</v>
      </c>
      <c r="G9" s="41">
        <v>5878</v>
      </c>
      <c r="H9" s="41" t="s">
        <v>1436</v>
      </c>
    </row>
    <row r="10" spans="1:8" ht="15">
      <c r="A10" s="32" t="s">
        <v>102</v>
      </c>
      <c r="B10" s="62" t="s">
        <v>63</v>
      </c>
      <c r="C10" s="62" t="s">
        <v>63</v>
      </c>
      <c r="D10" s="62" t="s">
        <v>63</v>
      </c>
      <c r="E10" s="62" t="s">
        <v>63</v>
      </c>
      <c r="F10" s="62" t="s">
        <v>63</v>
      </c>
      <c r="G10" s="62" t="s">
        <v>63</v>
      </c>
      <c r="H10" s="62" t="s">
        <v>63</v>
      </c>
    </row>
    <row r="11" spans="1:8" ht="409.6">
      <c r="A11" s="27" t="s">
        <v>101</v>
      </c>
      <c r="B11" s="28" t="s">
        <v>309</v>
      </c>
      <c r="C11" s="31" t="s">
        <v>298</v>
      </c>
      <c r="D11" s="31" t="s">
        <v>301</v>
      </c>
      <c r="E11" s="31" t="s">
        <v>304</v>
      </c>
      <c r="F11" s="31" t="s">
        <v>308</v>
      </c>
      <c r="G11" s="37" t="s">
        <v>1432</v>
      </c>
      <c r="H11" s="28" t="s">
        <v>1218</v>
      </c>
    </row>
    <row r="12" spans="1:8" ht="30">
      <c r="A12" s="32" t="s">
        <v>68</v>
      </c>
      <c r="B12" s="34" t="s">
        <v>174</v>
      </c>
      <c r="C12" s="34" t="s">
        <v>177</v>
      </c>
      <c r="D12" s="34" t="s">
        <v>82</v>
      </c>
      <c r="E12" s="34" t="s">
        <v>82</v>
      </c>
      <c r="F12" s="34" t="s">
        <v>82</v>
      </c>
      <c r="G12" s="34" t="s">
        <v>82</v>
      </c>
      <c r="H12" s="34" t="s">
        <v>133</v>
      </c>
    </row>
    <row r="13" spans="1:8" ht="15">
      <c r="A13" s="27" t="s">
        <v>69</v>
      </c>
      <c r="B13" s="28" t="s">
        <v>3</v>
      </c>
      <c r="C13" s="28" t="s">
        <v>64</v>
      </c>
      <c r="D13" s="28" t="s">
        <v>3</v>
      </c>
      <c r="E13" s="28" t="s">
        <v>3</v>
      </c>
      <c r="F13" s="28" t="s">
        <v>3</v>
      </c>
      <c r="G13" s="28" t="s">
        <v>3</v>
      </c>
      <c r="H13" s="28" t="s">
        <v>3</v>
      </c>
    </row>
    <row r="14" spans="1:8" ht="15">
      <c r="A14" s="32" t="s">
        <v>100</v>
      </c>
      <c r="B14" s="34" t="s">
        <v>64</v>
      </c>
      <c r="C14" s="34" t="s">
        <v>64</v>
      </c>
      <c r="D14" s="34" t="s">
        <v>64</v>
      </c>
      <c r="E14" s="34" t="s">
        <v>64</v>
      </c>
      <c r="F14" s="34" t="s">
        <v>64</v>
      </c>
      <c r="G14" s="34" t="s">
        <v>64</v>
      </c>
      <c r="H14" s="34" t="s">
        <v>3</v>
      </c>
    </row>
    <row r="15" spans="1:8" ht="15">
      <c r="A15" s="27" t="s">
        <v>72</v>
      </c>
      <c r="B15" s="41" t="s">
        <v>73</v>
      </c>
      <c r="C15" s="41" t="s">
        <v>182</v>
      </c>
      <c r="D15" s="41" t="s">
        <v>73</v>
      </c>
      <c r="E15" s="41" t="s">
        <v>73</v>
      </c>
      <c r="F15" s="41" t="s">
        <v>73</v>
      </c>
      <c r="G15" s="41" t="s">
        <v>1431</v>
      </c>
      <c r="H15" s="41" t="s">
        <v>2</v>
      </c>
    </row>
    <row r="16" spans="1:8" ht="255">
      <c r="A16" s="32" t="s">
        <v>99</v>
      </c>
      <c r="B16" s="36" t="s">
        <v>293</v>
      </c>
      <c r="C16" s="36" t="s">
        <v>297</v>
      </c>
      <c r="D16" s="36" t="s">
        <v>300</v>
      </c>
      <c r="E16" s="36" t="s">
        <v>293</v>
      </c>
      <c r="F16" s="36" t="s">
        <v>307</v>
      </c>
      <c r="G16" s="36" t="s">
        <v>1429</v>
      </c>
      <c r="H16" s="36" t="s">
        <v>1435</v>
      </c>
    </row>
    <row r="17" spans="1:8" ht="30">
      <c r="A17" s="27" t="s">
        <v>70</v>
      </c>
      <c r="B17" s="28" t="s">
        <v>3</v>
      </c>
      <c r="C17" s="28" t="s">
        <v>64</v>
      </c>
      <c r="D17" s="28" t="s">
        <v>3</v>
      </c>
      <c r="E17" s="28" t="s">
        <v>3</v>
      </c>
      <c r="F17" s="28" t="s">
        <v>3</v>
      </c>
      <c r="G17" s="28" t="s">
        <v>3</v>
      </c>
      <c r="H17" s="28" t="s">
        <v>2</v>
      </c>
    </row>
    <row r="18" spans="1:8" ht="15">
      <c r="A18" s="32" t="s">
        <v>71</v>
      </c>
      <c r="B18" s="34" t="s">
        <v>64</v>
      </c>
      <c r="C18" s="34" t="s">
        <v>64</v>
      </c>
      <c r="D18" s="34" t="s">
        <v>64</v>
      </c>
      <c r="E18" s="34" t="s">
        <v>64</v>
      </c>
      <c r="F18" s="34" t="s">
        <v>64</v>
      </c>
      <c r="G18" s="34" t="s">
        <v>64</v>
      </c>
      <c r="H18" s="34" t="s">
        <v>2</v>
      </c>
    </row>
    <row r="19" spans="1:8" ht="409.6">
      <c r="A19" s="27" t="s">
        <v>1394</v>
      </c>
      <c r="B19" s="28" t="s">
        <v>799</v>
      </c>
      <c r="C19" s="28" t="s">
        <v>799</v>
      </c>
      <c r="D19" s="28" t="s">
        <v>807</v>
      </c>
      <c r="E19" s="28" t="s">
        <v>820</v>
      </c>
      <c r="F19" s="28" t="s">
        <v>807</v>
      </c>
      <c r="G19" s="28" t="s">
        <v>1433</v>
      </c>
      <c r="H19" s="42" t="s">
        <v>1455</v>
      </c>
    </row>
    <row r="20" spans="1:8" ht="285">
      <c r="A20" s="32" t="s">
        <v>1395</v>
      </c>
      <c r="B20" s="63" t="s">
        <v>2</v>
      </c>
      <c r="C20" s="63" t="s">
        <v>2</v>
      </c>
      <c r="D20" s="63" t="s">
        <v>1116</v>
      </c>
      <c r="E20" s="63" t="s">
        <v>929</v>
      </c>
      <c r="F20" s="63" t="s">
        <v>1118</v>
      </c>
      <c r="G20" s="63" t="s">
        <v>929</v>
      </c>
      <c r="H20" s="63" t="s">
        <v>1681</v>
      </c>
    </row>
    <row r="21" spans="1:8" ht="356">
      <c r="A21" s="27" t="s">
        <v>772</v>
      </c>
      <c r="B21" s="40" t="s">
        <v>853</v>
      </c>
      <c r="C21" s="40" t="s">
        <v>2</v>
      </c>
      <c r="D21" s="40" t="s">
        <v>1117</v>
      </c>
      <c r="E21" s="40" t="s">
        <v>1117</v>
      </c>
      <c r="F21" s="40" t="s">
        <v>1117</v>
      </c>
      <c r="G21" s="40" t="s">
        <v>1117</v>
      </c>
      <c r="H21" s="64" t="s">
        <v>1219</v>
      </c>
    </row>
    <row r="22" spans="1:8" ht="240">
      <c r="A22" s="32" t="s">
        <v>773</v>
      </c>
      <c r="B22" s="63" t="s">
        <v>1115</v>
      </c>
      <c r="C22" s="34" t="s">
        <v>1396</v>
      </c>
      <c r="D22" s="34" t="s">
        <v>1397</v>
      </c>
      <c r="E22" s="34" t="s">
        <v>1120</v>
      </c>
      <c r="F22" s="34" t="s">
        <v>1119</v>
      </c>
      <c r="G22" s="34" t="s">
        <v>1434</v>
      </c>
      <c r="H22" s="63" t="s">
        <v>2</v>
      </c>
    </row>
    <row r="23" spans="1:8" ht="15">
      <c r="A23" s="27" t="s">
        <v>0</v>
      </c>
      <c r="B23" s="46">
        <v>43732</v>
      </c>
      <c r="C23" s="46">
        <v>43732</v>
      </c>
      <c r="D23" s="46">
        <v>43732</v>
      </c>
      <c r="E23" s="46">
        <v>43732</v>
      </c>
      <c r="F23" s="46">
        <v>43732</v>
      </c>
      <c r="G23" s="46">
        <v>43843</v>
      </c>
      <c r="H23" s="46">
        <v>43845</v>
      </c>
    </row>
    <row r="24" spans="1:8" ht="111" customHeight="1">
      <c r="A24" s="170" t="s">
        <v>1625</v>
      </c>
      <c r="B24" s="171"/>
      <c r="C24" s="171"/>
      <c r="D24" s="171"/>
      <c r="E24" s="171"/>
      <c r="F24" s="172"/>
      <c r="G24" s="172"/>
      <c r="H24" s="172"/>
    </row>
    <row r="25" spans="1:8" ht="214.75" customHeight="1">
      <c r="A25" s="170" t="s">
        <v>1623</v>
      </c>
      <c r="B25" s="170"/>
      <c r="C25" s="170"/>
      <c r="D25" s="170"/>
      <c r="E25" s="170"/>
      <c r="F25" s="170"/>
      <c r="G25" s="170"/>
      <c r="H25" s="170"/>
    </row>
  </sheetData>
  <mergeCells count="5">
    <mergeCell ref="A3:A4"/>
    <mergeCell ref="B3:H3"/>
    <mergeCell ref="A24:H24"/>
    <mergeCell ref="A25:H25"/>
    <mergeCell ref="A1:H1"/>
  </mergeCells>
  <hyperlinks>
    <hyperlink ref="A2" location="Summary!A1" display="Back to summary" xr:uid="{00000000-0004-0000-2D00-000000000000}"/>
  </hyperlinks>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7"/>
  <dimension ref="A1:I25"/>
  <sheetViews>
    <sheetView showGridLines="0" zoomScaleNormal="100" workbookViewId="0">
      <pane xSplit="1" ySplit="4" topLeftCell="B5" activePane="bottomRight" state="frozen"/>
      <selection activeCell="E29" sqref="E29"/>
      <selection pane="topRight" activeCell="E29" sqref="E29"/>
      <selection pane="bottomLeft" activeCell="E29" sqref="E29"/>
      <selection pane="bottomRight" activeCell="B6" sqref="B6"/>
    </sheetView>
  </sheetViews>
  <sheetFormatPr baseColWidth="10" defaultColWidth="8.83203125" defaultRowHeight="14"/>
  <cols>
    <col min="1" max="1" width="33.5" bestFit="1" customWidth="1"/>
    <col min="2" max="2" width="119.1640625" customWidth="1"/>
    <col min="3" max="3" width="80.83203125" customWidth="1"/>
    <col min="4" max="4" width="71.5" customWidth="1"/>
    <col min="5" max="5" width="33.83203125" customWidth="1"/>
    <col min="6" max="7" width="90.83203125" customWidth="1"/>
    <col min="8" max="8" width="53" customWidth="1"/>
    <col min="9" max="9" width="59.5" customWidth="1"/>
  </cols>
  <sheetData>
    <row r="1" spans="1:9" ht="26">
      <c r="A1" s="174" t="s">
        <v>898</v>
      </c>
      <c r="B1" s="174"/>
      <c r="C1" s="174"/>
      <c r="D1" s="174"/>
      <c r="E1" s="174"/>
      <c r="F1" s="174"/>
      <c r="G1" s="174"/>
      <c r="H1" s="174"/>
      <c r="I1" s="69"/>
    </row>
    <row r="2" spans="1:9" ht="15">
      <c r="A2" s="43" t="s">
        <v>59</v>
      </c>
      <c r="B2" s="25"/>
      <c r="C2" s="25"/>
      <c r="D2" s="25"/>
      <c r="E2" s="25"/>
      <c r="F2" s="25"/>
      <c r="G2" s="25"/>
      <c r="H2" s="25"/>
      <c r="I2" s="25"/>
    </row>
    <row r="3" spans="1:9" ht="17">
      <c r="A3" s="173" t="s">
        <v>58</v>
      </c>
      <c r="B3" s="169" t="s">
        <v>769</v>
      </c>
      <c r="C3" s="169"/>
      <c r="D3" s="169"/>
      <c r="E3" s="169"/>
      <c r="F3" s="169"/>
      <c r="G3" s="169"/>
      <c r="H3" s="169"/>
      <c r="I3" s="169"/>
    </row>
    <row r="4" spans="1:9" ht="36">
      <c r="A4" s="173"/>
      <c r="B4" s="22" t="s">
        <v>698</v>
      </c>
      <c r="C4" s="22" t="s">
        <v>700</v>
      </c>
      <c r="D4" s="22" t="s">
        <v>703</v>
      </c>
      <c r="E4" s="22" t="s">
        <v>707</v>
      </c>
      <c r="F4" s="22" t="s">
        <v>710</v>
      </c>
      <c r="G4" s="22" t="s">
        <v>1302</v>
      </c>
      <c r="H4" s="22" t="s">
        <v>712</v>
      </c>
      <c r="I4" s="22" t="s">
        <v>1494</v>
      </c>
    </row>
    <row r="5" spans="1:9" ht="15">
      <c r="A5" s="27" t="s">
        <v>80</v>
      </c>
      <c r="B5" s="28" t="s">
        <v>81</v>
      </c>
      <c r="C5" s="28" t="s">
        <v>81</v>
      </c>
      <c r="D5" s="28" t="s">
        <v>81</v>
      </c>
      <c r="E5" s="28" t="s">
        <v>81</v>
      </c>
      <c r="F5" s="28" t="s">
        <v>81</v>
      </c>
      <c r="G5" s="28" t="s">
        <v>81</v>
      </c>
      <c r="H5" s="28" t="s">
        <v>81</v>
      </c>
      <c r="I5" s="28" t="s">
        <v>81</v>
      </c>
    </row>
    <row r="6" spans="1:9" ht="15">
      <c r="A6" s="32" t="s">
        <v>65</v>
      </c>
      <c r="B6" s="33">
        <v>43282</v>
      </c>
      <c r="C6" s="33" t="s">
        <v>474</v>
      </c>
      <c r="D6" s="33" t="s">
        <v>704</v>
      </c>
      <c r="E6" s="33" t="s">
        <v>708</v>
      </c>
      <c r="F6" s="33">
        <v>42552</v>
      </c>
      <c r="G6" s="33">
        <v>42278</v>
      </c>
      <c r="H6" s="33">
        <v>43374</v>
      </c>
      <c r="I6" s="33">
        <v>43647</v>
      </c>
    </row>
    <row r="7" spans="1:9" ht="15">
      <c r="A7" s="27" t="s">
        <v>67</v>
      </c>
      <c r="B7" s="28" t="s">
        <v>774</v>
      </c>
      <c r="C7" s="28" t="s">
        <v>774</v>
      </c>
      <c r="D7" s="28" t="s">
        <v>774</v>
      </c>
      <c r="E7" s="28" t="s">
        <v>774</v>
      </c>
      <c r="F7" s="28" t="s">
        <v>774</v>
      </c>
      <c r="G7" s="28" t="s">
        <v>774</v>
      </c>
      <c r="H7" s="28" t="s">
        <v>774</v>
      </c>
      <c r="I7" s="28" t="s">
        <v>774</v>
      </c>
    </row>
    <row r="8" spans="1:9" ht="45">
      <c r="A8" s="32" t="s">
        <v>61</v>
      </c>
      <c r="B8" s="34" t="s">
        <v>169</v>
      </c>
      <c r="C8" s="34" t="s">
        <v>179</v>
      </c>
      <c r="D8" s="34" t="s">
        <v>131</v>
      </c>
      <c r="E8" s="34" t="s">
        <v>187</v>
      </c>
      <c r="F8" s="34" t="s">
        <v>130</v>
      </c>
      <c r="G8" s="34" t="s">
        <v>154</v>
      </c>
      <c r="H8" s="34" t="s">
        <v>132</v>
      </c>
      <c r="I8" s="34" t="s">
        <v>204</v>
      </c>
    </row>
    <row r="9" spans="1:9" ht="15">
      <c r="A9" s="27" t="s">
        <v>1517</v>
      </c>
      <c r="B9" s="41">
        <v>150</v>
      </c>
      <c r="C9" s="41">
        <v>2200</v>
      </c>
      <c r="D9" s="41">
        <v>4951</v>
      </c>
      <c r="E9" s="41">
        <v>760</v>
      </c>
      <c r="F9" s="41">
        <v>140</v>
      </c>
      <c r="G9" s="41">
        <v>229</v>
      </c>
      <c r="H9" s="41">
        <v>580</v>
      </c>
      <c r="I9" s="41">
        <v>142</v>
      </c>
    </row>
    <row r="10" spans="1:9" ht="15">
      <c r="A10" s="32" t="s">
        <v>102</v>
      </c>
      <c r="B10" s="62" t="s">
        <v>776</v>
      </c>
      <c r="C10" s="62" t="s">
        <v>1325</v>
      </c>
      <c r="D10" s="62" t="s">
        <v>776</v>
      </c>
      <c r="E10" s="62" t="s">
        <v>776</v>
      </c>
      <c r="F10" s="62" t="s">
        <v>776</v>
      </c>
      <c r="G10" s="62" t="s">
        <v>1326</v>
      </c>
      <c r="H10" s="62" t="s">
        <v>1326</v>
      </c>
      <c r="I10" s="62" t="s">
        <v>776</v>
      </c>
    </row>
    <row r="11" spans="1:9" ht="409.6">
      <c r="A11" s="27" t="s">
        <v>101</v>
      </c>
      <c r="B11" s="28" t="s">
        <v>1761</v>
      </c>
      <c r="C11" s="42" t="s">
        <v>702</v>
      </c>
      <c r="D11" s="28" t="s">
        <v>706</v>
      </c>
      <c r="E11" s="28" t="s">
        <v>709</v>
      </c>
      <c r="F11" s="42" t="s">
        <v>711</v>
      </c>
      <c r="G11" s="28" t="s">
        <v>1303</v>
      </c>
      <c r="H11" s="28" t="s">
        <v>713</v>
      </c>
      <c r="I11" s="28" t="s">
        <v>1495</v>
      </c>
    </row>
    <row r="12" spans="1:9" ht="15">
      <c r="A12" s="32" t="s">
        <v>68</v>
      </c>
      <c r="B12" s="34" t="s">
        <v>133</v>
      </c>
      <c r="C12" s="34" t="s">
        <v>133</v>
      </c>
      <c r="D12" s="34" t="s">
        <v>82</v>
      </c>
      <c r="E12" s="34" t="s">
        <v>133</v>
      </c>
      <c r="F12" s="34" t="s">
        <v>133</v>
      </c>
      <c r="G12" s="34" t="s">
        <v>82</v>
      </c>
      <c r="H12" s="34" t="s">
        <v>133</v>
      </c>
      <c r="I12" s="34" t="s">
        <v>133</v>
      </c>
    </row>
    <row r="13" spans="1:9" ht="15">
      <c r="A13" s="27" t="s">
        <v>69</v>
      </c>
      <c r="B13" s="28" t="s">
        <v>3</v>
      </c>
      <c r="C13" s="28" t="s">
        <v>3</v>
      </c>
      <c r="D13" s="28" t="s">
        <v>3</v>
      </c>
      <c r="E13" s="28" t="s">
        <v>3</v>
      </c>
      <c r="F13" s="28" t="s">
        <v>3</v>
      </c>
      <c r="G13" s="28" t="s">
        <v>3</v>
      </c>
      <c r="H13" s="28" t="s">
        <v>3</v>
      </c>
      <c r="I13" s="28" t="s">
        <v>3</v>
      </c>
    </row>
    <row r="14" spans="1:9" ht="15">
      <c r="A14" s="32" t="s">
        <v>100</v>
      </c>
      <c r="B14" s="34" t="s">
        <v>64</v>
      </c>
      <c r="C14" s="34" t="s">
        <v>64</v>
      </c>
      <c r="D14" s="34" t="s">
        <v>64</v>
      </c>
      <c r="E14" s="34" t="s">
        <v>64</v>
      </c>
      <c r="F14" s="34" t="s">
        <v>64</v>
      </c>
      <c r="G14" s="34" t="s">
        <v>64</v>
      </c>
      <c r="H14" s="34" t="s">
        <v>64</v>
      </c>
      <c r="I14" s="34" t="s">
        <v>64</v>
      </c>
    </row>
    <row r="15" spans="1:9" ht="15">
      <c r="A15" s="27" t="s">
        <v>72</v>
      </c>
      <c r="B15" s="41" t="s">
        <v>73</v>
      </c>
      <c r="C15" s="41" t="s">
        <v>73</v>
      </c>
      <c r="D15" s="41" t="s">
        <v>73</v>
      </c>
      <c r="E15" s="41" t="s">
        <v>73</v>
      </c>
      <c r="F15" s="41" t="s">
        <v>73</v>
      </c>
      <c r="G15" s="41" t="s">
        <v>73</v>
      </c>
      <c r="H15" s="41" t="s">
        <v>73</v>
      </c>
      <c r="I15" s="41" t="s">
        <v>73</v>
      </c>
    </row>
    <row r="16" spans="1:9" ht="15">
      <c r="A16" s="32" t="s">
        <v>99</v>
      </c>
      <c r="B16" s="36" t="s">
        <v>699</v>
      </c>
      <c r="C16" s="36" t="s">
        <v>701</v>
      </c>
      <c r="D16" s="36" t="s">
        <v>705</v>
      </c>
      <c r="E16" s="36" t="s">
        <v>64</v>
      </c>
      <c r="F16" s="36" t="s">
        <v>64</v>
      </c>
      <c r="G16" s="36" t="s">
        <v>64</v>
      </c>
      <c r="H16" s="36" t="s">
        <v>64</v>
      </c>
      <c r="I16" s="36" t="s">
        <v>64</v>
      </c>
    </row>
    <row r="17" spans="1:9" ht="30">
      <c r="A17" s="27" t="s">
        <v>70</v>
      </c>
      <c r="B17" s="28" t="s">
        <v>3</v>
      </c>
      <c r="C17" s="28" t="s">
        <v>64</v>
      </c>
      <c r="D17" s="28" t="s">
        <v>3</v>
      </c>
      <c r="E17" s="28" t="s">
        <v>3</v>
      </c>
      <c r="F17" s="28" t="s">
        <v>3</v>
      </c>
      <c r="G17" s="28" t="s">
        <v>64</v>
      </c>
      <c r="H17" s="28" t="s">
        <v>64</v>
      </c>
      <c r="I17" s="28" t="s">
        <v>3</v>
      </c>
    </row>
    <row r="18" spans="1:9" ht="15">
      <c r="A18" s="32" t="s">
        <v>71</v>
      </c>
      <c r="B18" s="34" t="s">
        <v>64</v>
      </c>
      <c r="C18" s="34" t="s">
        <v>64</v>
      </c>
      <c r="D18" s="34" t="s">
        <v>64</v>
      </c>
      <c r="E18" s="34" t="s">
        <v>64</v>
      </c>
      <c r="F18" s="34" t="s">
        <v>64</v>
      </c>
      <c r="G18" s="34" t="s">
        <v>607</v>
      </c>
      <c r="H18" s="34" t="s">
        <v>64</v>
      </c>
      <c r="I18" s="34" t="s">
        <v>64</v>
      </c>
    </row>
    <row r="19" spans="1:9" ht="105">
      <c r="A19" s="27" t="s">
        <v>770</v>
      </c>
      <c r="B19" s="28" t="s">
        <v>1121</v>
      </c>
      <c r="C19" s="28" t="s">
        <v>954</v>
      </c>
      <c r="D19" s="28" t="s">
        <v>1762</v>
      </c>
      <c r="E19" s="28" t="s">
        <v>1127</v>
      </c>
      <c r="F19" s="28" t="s">
        <v>1128</v>
      </c>
      <c r="G19" s="28" t="s">
        <v>285</v>
      </c>
      <c r="H19" s="28" t="s">
        <v>1129</v>
      </c>
      <c r="I19" s="28" t="s">
        <v>1496</v>
      </c>
    </row>
    <row r="20" spans="1:9" ht="30">
      <c r="A20" s="32" t="s">
        <v>771</v>
      </c>
      <c r="B20" s="63" t="s">
        <v>1122</v>
      </c>
      <c r="C20" s="34" t="s">
        <v>1124</v>
      </c>
      <c r="D20" s="34" t="s">
        <v>2</v>
      </c>
      <c r="E20" s="34" t="s">
        <v>1126</v>
      </c>
      <c r="F20" s="63" t="s">
        <v>2</v>
      </c>
      <c r="G20" s="63" t="s">
        <v>2</v>
      </c>
      <c r="H20" s="63" t="s">
        <v>2</v>
      </c>
      <c r="I20" s="63" t="s">
        <v>2</v>
      </c>
    </row>
    <row r="21" spans="1:9" ht="30">
      <c r="A21" s="27" t="s">
        <v>772</v>
      </c>
      <c r="B21" s="61" t="s">
        <v>853</v>
      </c>
      <c r="C21" s="61" t="s">
        <v>1125</v>
      </c>
      <c r="D21" s="61" t="s">
        <v>853</v>
      </c>
      <c r="E21" s="61" t="s">
        <v>853</v>
      </c>
      <c r="F21" s="61" t="s">
        <v>853</v>
      </c>
      <c r="G21" s="61" t="s">
        <v>853</v>
      </c>
      <c r="H21" s="61" t="s">
        <v>853</v>
      </c>
      <c r="I21" s="61" t="s">
        <v>1125</v>
      </c>
    </row>
    <row r="22" spans="1:9" ht="328">
      <c r="A22" s="32" t="s">
        <v>773</v>
      </c>
      <c r="B22" s="63" t="s">
        <v>1123</v>
      </c>
      <c r="C22" s="34" t="s">
        <v>1682</v>
      </c>
      <c r="D22" s="34" t="s">
        <v>1763</v>
      </c>
      <c r="E22" s="34" t="s">
        <v>1398</v>
      </c>
      <c r="F22" s="63" t="s">
        <v>1764</v>
      </c>
      <c r="G22" s="34" t="s">
        <v>2</v>
      </c>
      <c r="H22" s="34" t="s">
        <v>2</v>
      </c>
      <c r="I22" s="34" t="s">
        <v>1497</v>
      </c>
    </row>
    <row r="23" spans="1:9" ht="15">
      <c r="A23" s="27" t="s">
        <v>0</v>
      </c>
      <c r="B23" s="46">
        <v>43754</v>
      </c>
      <c r="C23" s="46">
        <v>43754</v>
      </c>
      <c r="D23" s="46">
        <v>43754</v>
      </c>
      <c r="E23" s="46">
        <v>43754</v>
      </c>
      <c r="F23" s="46">
        <v>43754</v>
      </c>
      <c r="G23" s="46">
        <v>43754</v>
      </c>
      <c r="H23" s="46">
        <v>43754</v>
      </c>
      <c r="I23" s="46">
        <v>43907</v>
      </c>
    </row>
    <row r="24" spans="1:9" ht="73" customHeight="1">
      <c r="A24" s="170" t="s">
        <v>1558</v>
      </c>
      <c r="B24" s="171"/>
      <c r="C24" s="171"/>
      <c r="D24" s="171"/>
      <c r="E24" s="171"/>
      <c r="F24" s="172"/>
      <c r="G24" s="172"/>
      <c r="H24" s="172"/>
      <c r="I24" s="172"/>
    </row>
    <row r="25" spans="1:9" ht="227.5" customHeight="1">
      <c r="A25" s="170" t="s">
        <v>1626</v>
      </c>
      <c r="B25" s="170"/>
      <c r="C25" s="170"/>
      <c r="D25" s="170"/>
      <c r="E25" s="170"/>
      <c r="F25" s="170"/>
      <c r="G25" s="170"/>
      <c r="H25" s="170"/>
      <c r="I25" s="170"/>
    </row>
  </sheetData>
  <mergeCells count="5">
    <mergeCell ref="A1:H1"/>
    <mergeCell ref="A3:A4"/>
    <mergeCell ref="A24:I24"/>
    <mergeCell ref="A25:I25"/>
    <mergeCell ref="B3:I3"/>
  </mergeCells>
  <hyperlinks>
    <hyperlink ref="A2" location="Summary!A1" display="Back to summary" xr:uid="{00000000-0004-0000-2E00-000000000000}"/>
  </hyperlinks>
  <pageMargins left="0.7" right="0.7" top="0.75" bottom="0.75" header="0.3" footer="0.3"/>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8"/>
  <dimension ref="A1:E25"/>
  <sheetViews>
    <sheetView showGridLines="0" zoomScaleNormal="100" workbookViewId="0">
      <selection sqref="A1:B1"/>
    </sheetView>
  </sheetViews>
  <sheetFormatPr baseColWidth="10" defaultColWidth="25.1640625" defaultRowHeight="14"/>
  <cols>
    <col min="1" max="1" width="33" customWidth="1"/>
    <col min="2" max="2" width="88.5" customWidth="1"/>
  </cols>
  <sheetData>
    <row r="1" spans="1:2" ht="26">
      <c r="A1" s="174" t="s">
        <v>899</v>
      </c>
      <c r="B1" s="174"/>
    </row>
    <row r="2" spans="1:2" ht="15">
      <c r="A2" s="43" t="s">
        <v>59</v>
      </c>
      <c r="B2" s="25"/>
    </row>
    <row r="3" spans="1:2" ht="17">
      <c r="A3" s="173" t="s">
        <v>58</v>
      </c>
      <c r="B3" s="70" t="s">
        <v>769</v>
      </c>
    </row>
    <row r="4" spans="1:2" ht="18">
      <c r="A4" s="173"/>
      <c r="B4" s="22" t="s">
        <v>1178</v>
      </c>
    </row>
    <row r="5" spans="1:2" ht="15">
      <c r="A5" s="27" t="s">
        <v>80</v>
      </c>
      <c r="B5" s="28">
        <v>1115</v>
      </c>
    </row>
    <row r="6" spans="1:2" ht="15">
      <c r="A6" s="32" t="s">
        <v>65</v>
      </c>
      <c r="B6" s="33" t="s">
        <v>1177</v>
      </c>
    </row>
    <row r="7" spans="1:2" ht="15">
      <c r="A7" s="27" t="s">
        <v>67</v>
      </c>
      <c r="B7" s="28" t="s">
        <v>774</v>
      </c>
    </row>
    <row r="8" spans="1:2" ht="75">
      <c r="A8" s="32" t="s">
        <v>61</v>
      </c>
      <c r="B8" s="34" t="s">
        <v>1179</v>
      </c>
    </row>
    <row r="9" spans="1:2" ht="15">
      <c r="A9" s="27" t="s">
        <v>1517</v>
      </c>
      <c r="B9" s="41" t="s">
        <v>2</v>
      </c>
    </row>
    <row r="10" spans="1:2" ht="15">
      <c r="A10" s="32" t="s">
        <v>102</v>
      </c>
      <c r="B10" s="62" t="s">
        <v>776</v>
      </c>
    </row>
    <row r="11" spans="1:2" ht="409.6">
      <c r="A11" s="27" t="s">
        <v>101</v>
      </c>
      <c r="B11" s="42" t="s">
        <v>1183</v>
      </c>
    </row>
    <row r="12" spans="1:2" ht="15">
      <c r="A12" s="32" t="s">
        <v>68</v>
      </c>
      <c r="B12" s="34" t="s">
        <v>2</v>
      </c>
    </row>
    <row r="13" spans="1:2" ht="15">
      <c r="A13" s="27" t="s">
        <v>69</v>
      </c>
      <c r="B13" s="28" t="s">
        <v>3</v>
      </c>
    </row>
    <row r="14" spans="1:2" ht="15">
      <c r="A14" s="32" t="s">
        <v>100</v>
      </c>
      <c r="B14" s="34" t="s">
        <v>2</v>
      </c>
    </row>
    <row r="15" spans="1:2" ht="15">
      <c r="A15" s="27" t="s">
        <v>72</v>
      </c>
      <c r="B15" s="41" t="s">
        <v>2</v>
      </c>
    </row>
    <row r="16" spans="1:2" ht="15">
      <c r="A16" s="32" t="s">
        <v>99</v>
      </c>
      <c r="B16" s="36" t="s">
        <v>2</v>
      </c>
    </row>
    <row r="17" spans="1:5" ht="30">
      <c r="A17" s="27" t="s">
        <v>70</v>
      </c>
      <c r="B17" s="28" t="s">
        <v>2</v>
      </c>
    </row>
    <row r="18" spans="1:5" ht="15">
      <c r="A18" s="32" t="s">
        <v>71</v>
      </c>
      <c r="B18" s="34" t="s">
        <v>2</v>
      </c>
    </row>
    <row r="19" spans="1:5" ht="195">
      <c r="A19" s="27" t="s">
        <v>1170</v>
      </c>
      <c r="B19" s="28" t="s">
        <v>1185</v>
      </c>
    </row>
    <row r="20" spans="1:5" ht="270">
      <c r="A20" s="32" t="s">
        <v>1182</v>
      </c>
      <c r="B20" s="63" t="s">
        <v>1184</v>
      </c>
    </row>
    <row r="21" spans="1:5" ht="165">
      <c r="A21" s="27" t="s">
        <v>772</v>
      </c>
      <c r="B21" s="64" t="s">
        <v>1180</v>
      </c>
    </row>
    <row r="22" spans="1:5" ht="15">
      <c r="A22" s="32" t="s">
        <v>773</v>
      </c>
      <c r="B22" s="63" t="s">
        <v>1181</v>
      </c>
    </row>
    <row r="23" spans="1:5" ht="15">
      <c r="A23" s="27" t="s">
        <v>0</v>
      </c>
      <c r="B23" s="46">
        <v>43762</v>
      </c>
    </row>
    <row r="24" spans="1:5" ht="111" customHeight="1">
      <c r="A24" s="170" t="s">
        <v>1627</v>
      </c>
      <c r="B24" s="171"/>
      <c r="C24" s="126"/>
      <c r="D24" s="126"/>
      <c r="E24" s="126"/>
    </row>
    <row r="25" spans="1:5" ht="81" customHeight="1">
      <c r="A25" s="170" t="s">
        <v>1399</v>
      </c>
      <c r="B25" s="170"/>
    </row>
  </sheetData>
  <mergeCells count="4">
    <mergeCell ref="A1:B1"/>
    <mergeCell ref="A24:B24"/>
    <mergeCell ref="A25:B25"/>
    <mergeCell ref="A3:A4"/>
  </mergeCells>
  <hyperlinks>
    <hyperlink ref="A2" location="'Summary - 1115'!A1" display="Back to summary" xr:uid="{00000000-0004-0000-2F00-000000000000}"/>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F50"/>
  <sheetViews>
    <sheetView showGridLines="0" zoomScaleNormal="100" workbookViewId="0">
      <pane xSplit="1" ySplit="4" topLeftCell="B5" activePane="bottomRight" state="frozen"/>
      <selection activeCell="E29" sqref="E29"/>
      <selection pane="topRight" activeCell="E29" sqref="E29"/>
      <selection pane="bottomLeft" activeCell="E29" sqref="E29"/>
      <selection pane="bottomRight" activeCell="A3" sqref="A3:A4"/>
    </sheetView>
  </sheetViews>
  <sheetFormatPr baseColWidth="10" defaultColWidth="8.5" defaultRowHeight="14"/>
  <cols>
    <col min="1" max="1" width="34.83203125" style="4" customWidth="1"/>
    <col min="2" max="2" width="29.83203125" style="4" customWidth="1"/>
    <col min="3" max="3" width="31.83203125" style="4" customWidth="1"/>
    <col min="4" max="4" width="81" style="6" customWidth="1"/>
    <col min="5" max="5" width="72.83203125" style="6" customWidth="1"/>
    <col min="6" max="6" width="98" style="4" customWidth="1"/>
    <col min="7" max="16384" width="8.5" style="4"/>
  </cols>
  <sheetData>
    <row r="1" spans="1:6" ht="26">
      <c r="A1" s="174" t="s">
        <v>854</v>
      </c>
      <c r="B1" s="174"/>
      <c r="C1" s="174"/>
      <c r="D1" s="174"/>
      <c r="E1" s="174"/>
      <c r="F1" s="174"/>
    </row>
    <row r="2" spans="1:6" s="26" customFormat="1" ht="15">
      <c r="A2" s="43" t="s">
        <v>59</v>
      </c>
      <c r="B2" s="25"/>
      <c r="C2" s="25"/>
      <c r="D2" s="25"/>
      <c r="E2" s="25"/>
      <c r="F2" s="25"/>
    </row>
    <row r="3" spans="1:6" s="26" customFormat="1" ht="17">
      <c r="A3" s="173" t="s">
        <v>58</v>
      </c>
      <c r="B3" s="169" t="s">
        <v>769</v>
      </c>
      <c r="C3" s="169"/>
      <c r="D3" s="169"/>
      <c r="E3" s="169"/>
      <c r="F3" s="169"/>
    </row>
    <row r="4" spans="1:6" s="23" customFormat="1" ht="36">
      <c r="A4" s="173"/>
      <c r="B4" s="22" t="s">
        <v>111</v>
      </c>
      <c r="C4" s="22" t="s">
        <v>113</v>
      </c>
      <c r="D4" s="22" t="s">
        <v>114</v>
      </c>
      <c r="E4" s="22" t="s">
        <v>116</v>
      </c>
      <c r="F4" s="22" t="s">
        <v>109</v>
      </c>
    </row>
    <row r="5" spans="1:6" s="30" customFormat="1" ht="15" customHeight="1">
      <c r="A5" s="27" t="s">
        <v>80</v>
      </c>
      <c r="B5" s="28" t="s">
        <v>81</v>
      </c>
      <c r="C5" s="28" t="s">
        <v>81</v>
      </c>
      <c r="D5" s="28" t="s">
        <v>81</v>
      </c>
      <c r="E5" s="29" t="s">
        <v>104</v>
      </c>
      <c r="F5" s="29" t="s">
        <v>104</v>
      </c>
    </row>
    <row r="6" spans="1:6" s="30" customFormat="1" ht="15">
      <c r="A6" s="32" t="s">
        <v>65</v>
      </c>
      <c r="B6" s="33" t="s">
        <v>117</v>
      </c>
      <c r="C6" s="33" t="s">
        <v>117</v>
      </c>
      <c r="D6" s="33" t="s">
        <v>117</v>
      </c>
      <c r="E6" s="33" t="s">
        <v>117</v>
      </c>
      <c r="F6" s="33" t="s">
        <v>110</v>
      </c>
    </row>
    <row r="7" spans="1:6" s="30" customFormat="1" ht="15">
      <c r="A7" s="27" t="s">
        <v>67</v>
      </c>
      <c r="B7" s="28" t="s">
        <v>774</v>
      </c>
      <c r="C7" s="28" t="s">
        <v>774</v>
      </c>
      <c r="D7" s="28" t="s">
        <v>774</v>
      </c>
      <c r="E7" s="28" t="s">
        <v>774</v>
      </c>
      <c r="F7" s="28" t="s">
        <v>774</v>
      </c>
    </row>
    <row r="8" spans="1:6" s="30" customFormat="1" ht="45">
      <c r="A8" s="32" t="s">
        <v>61</v>
      </c>
      <c r="B8" s="34" t="s">
        <v>130</v>
      </c>
      <c r="C8" s="34" t="s">
        <v>131</v>
      </c>
      <c r="D8" s="34" t="s">
        <v>132</v>
      </c>
      <c r="E8" s="34" t="s">
        <v>131</v>
      </c>
      <c r="F8" s="34" t="s">
        <v>131</v>
      </c>
    </row>
    <row r="9" spans="1:6" s="30" customFormat="1" ht="15">
      <c r="A9" s="27" t="s">
        <v>1517</v>
      </c>
      <c r="B9" s="41">
        <v>2672</v>
      </c>
      <c r="C9" s="41">
        <v>102</v>
      </c>
      <c r="D9" s="41">
        <v>296</v>
      </c>
      <c r="E9" s="41">
        <v>2200</v>
      </c>
      <c r="F9" s="41">
        <v>620</v>
      </c>
    </row>
    <row r="10" spans="1:6" s="30" customFormat="1" ht="15">
      <c r="A10" s="32" t="s">
        <v>102</v>
      </c>
      <c r="B10" s="35" t="s">
        <v>1325</v>
      </c>
      <c r="C10" s="35" t="s">
        <v>1325</v>
      </c>
      <c r="D10" s="35" t="s">
        <v>1325</v>
      </c>
      <c r="E10" s="35" t="s">
        <v>776</v>
      </c>
      <c r="F10" s="35" t="s">
        <v>776</v>
      </c>
    </row>
    <row r="11" spans="1:6" s="30" customFormat="1" ht="398">
      <c r="A11" s="27" t="s">
        <v>101</v>
      </c>
      <c r="B11" s="28" t="s">
        <v>112</v>
      </c>
      <c r="C11" s="31" t="s">
        <v>112</v>
      </c>
      <c r="D11" s="31" t="s">
        <v>115</v>
      </c>
      <c r="E11" s="31" t="s">
        <v>162</v>
      </c>
      <c r="F11" s="28" t="s">
        <v>163</v>
      </c>
    </row>
    <row r="12" spans="1:6" s="30" customFormat="1" ht="15">
      <c r="A12" s="32" t="s">
        <v>68</v>
      </c>
      <c r="B12" s="34" t="s">
        <v>133</v>
      </c>
      <c r="C12" s="34" t="s">
        <v>133</v>
      </c>
      <c r="D12" s="34" t="s">
        <v>133</v>
      </c>
      <c r="E12" s="34" t="s">
        <v>82</v>
      </c>
      <c r="F12" s="34" t="s">
        <v>82</v>
      </c>
    </row>
    <row r="13" spans="1:6" s="30" customFormat="1" ht="15">
      <c r="A13" s="27" t="s">
        <v>69</v>
      </c>
      <c r="B13" s="28" t="s">
        <v>64</v>
      </c>
      <c r="C13" s="28" t="s">
        <v>64</v>
      </c>
      <c r="D13" s="28" t="s">
        <v>64</v>
      </c>
      <c r="E13" s="28" t="s">
        <v>64</v>
      </c>
      <c r="F13" s="28" t="s">
        <v>64</v>
      </c>
    </row>
    <row r="14" spans="1:6" s="30" customFormat="1" ht="15">
      <c r="A14" s="32" t="s">
        <v>100</v>
      </c>
      <c r="B14" s="34" t="s">
        <v>64</v>
      </c>
      <c r="C14" s="34" t="s">
        <v>64</v>
      </c>
      <c r="D14" s="34" t="s">
        <v>64</v>
      </c>
      <c r="E14" s="34" t="s">
        <v>64</v>
      </c>
      <c r="F14" s="34" t="s">
        <v>64</v>
      </c>
    </row>
    <row r="15" spans="1:6" s="30" customFormat="1" ht="15" customHeight="1">
      <c r="A15" s="27" t="s">
        <v>72</v>
      </c>
      <c r="B15" s="28" t="s">
        <v>73</v>
      </c>
      <c r="C15" s="28" t="s">
        <v>73</v>
      </c>
      <c r="D15" s="28" t="s">
        <v>73</v>
      </c>
      <c r="E15" s="28" t="s">
        <v>73</v>
      </c>
      <c r="F15" s="28" t="s">
        <v>73</v>
      </c>
    </row>
    <row r="16" spans="1:6" s="30" customFormat="1" ht="15">
      <c r="A16" s="32" t="s">
        <v>99</v>
      </c>
      <c r="B16" s="36" t="s">
        <v>64</v>
      </c>
      <c r="C16" s="36" t="s">
        <v>64</v>
      </c>
      <c r="D16" s="34" t="s">
        <v>64</v>
      </c>
      <c r="E16" s="34" t="s">
        <v>118</v>
      </c>
      <c r="F16" s="34" t="s">
        <v>64</v>
      </c>
    </row>
    <row r="17" spans="1:6" s="30" customFormat="1" ht="30">
      <c r="A17" s="27" t="s">
        <v>70</v>
      </c>
      <c r="B17" s="28" t="s">
        <v>64</v>
      </c>
      <c r="C17" s="28" t="s">
        <v>64</v>
      </c>
      <c r="D17" s="28" t="s">
        <v>64</v>
      </c>
      <c r="E17" s="28" t="s">
        <v>64</v>
      </c>
      <c r="F17" s="28" t="s">
        <v>3</v>
      </c>
    </row>
    <row r="18" spans="1:6" s="30" customFormat="1" ht="15">
      <c r="A18" s="32" t="s">
        <v>71</v>
      </c>
      <c r="B18" s="34" t="s">
        <v>64</v>
      </c>
      <c r="C18" s="34" t="s">
        <v>64</v>
      </c>
      <c r="D18" s="34" t="s">
        <v>64</v>
      </c>
      <c r="E18" s="34" t="s">
        <v>64</v>
      </c>
      <c r="F18" s="34" t="s">
        <v>3</v>
      </c>
    </row>
    <row r="19" spans="1:6" s="30" customFormat="1" ht="90">
      <c r="A19" s="27" t="s">
        <v>770</v>
      </c>
      <c r="B19" s="28" t="s">
        <v>468</v>
      </c>
      <c r="C19" s="28" t="s">
        <v>470</v>
      </c>
      <c r="D19" s="28" t="s">
        <v>465</v>
      </c>
      <c r="E19" s="28" t="s">
        <v>465</v>
      </c>
      <c r="F19" s="28" t="s">
        <v>465</v>
      </c>
    </row>
    <row r="20" spans="1:6" customFormat="1" ht="15">
      <c r="A20" s="32" t="s">
        <v>771</v>
      </c>
      <c r="B20" s="63" t="s">
        <v>2</v>
      </c>
      <c r="C20" s="63" t="s">
        <v>2</v>
      </c>
      <c r="D20" s="63" t="s">
        <v>2</v>
      </c>
      <c r="E20" s="63" t="s">
        <v>2</v>
      </c>
      <c r="F20" s="63" t="s">
        <v>2</v>
      </c>
    </row>
    <row r="21" spans="1:6" customFormat="1" ht="30">
      <c r="A21" s="27" t="s">
        <v>772</v>
      </c>
      <c r="B21" s="61" t="s">
        <v>2</v>
      </c>
      <c r="C21" s="61" t="s">
        <v>2</v>
      </c>
      <c r="D21" s="61" t="s">
        <v>2</v>
      </c>
      <c r="E21" s="61" t="s">
        <v>2</v>
      </c>
      <c r="F21" s="61" t="s">
        <v>2</v>
      </c>
    </row>
    <row r="22" spans="1:6" customFormat="1" ht="120">
      <c r="A22" s="32" t="s">
        <v>773</v>
      </c>
      <c r="B22" s="63" t="s">
        <v>469</v>
      </c>
      <c r="C22" s="34" t="s">
        <v>471</v>
      </c>
      <c r="D22" s="34" t="s">
        <v>466</v>
      </c>
      <c r="E22" s="34" t="s">
        <v>472</v>
      </c>
      <c r="F22" s="34" t="s">
        <v>467</v>
      </c>
    </row>
    <row r="23" spans="1:6" s="30" customFormat="1" ht="15">
      <c r="A23" s="27" t="s">
        <v>0</v>
      </c>
      <c r="B23" s="46">
        <v>43717</v>
      </c>
      <c r="C23" s="46">
        <v>43717</v>
      </c>
      <c r="D23" s="46">
        <v>43717</v>
      </c>
      <c r="E23" s="46">
        <v>43717</v>
      </c>
      <c r="F23" s="46">
        <v>43717</v>
      </c>
    </row>
    <row r="24" spans="1:6" ht="87" customHeight="1">
      <c r="A24" s="170" t="s">
        <v>1533</v>
      </c>
      <c r="B24" s="171"/>
      <c r="C24" s="171"/>
      <c r="D24" s="171"/>
      <c r="E24" s="171"/>
      <c r="F24" s="172"/>
    </row>
    <row r="25" spans="1:6" ht="148.25" customHeight="1">
      <c r="A25" s="170" t="s">
        <v>1569</v>
      </c>
      <c r="B25" s="170"/>
      <c r="C25" s="170"/>
      <c r="D25" s="170"/>
      <c r="E25" s="170"/>
      <c r="F25" s="170"/>
    </row>
    <row r="26" spans="1:6">
      <c r="D26" s="4"/>
      <c r="E26" s="4"/>
    </row>
    <row r="27" spans="1:6">
      <c r="D27" s="4"/>
      <c r="E27" s="4"/>
    </row>
    <row r="28" spans="1:6">
      <c r="B28" s="51"/>
      <c r="D28" s="4"/>
      <c r="E28" s="4"/>
    </row>
    <row r="29" spans="1:6">
      <c r="A29" s="7"/>
      <c r="D29" s="4"/>
      <c r="E29" s="4"/>
    </row>
    <row r="30" spans="1:6">
      <c r="D30" s="4"/>
      <c r="E30" s="4"/>
    </row>
    <row r="31" spans="1:6">
      <c r="D31" s="4"/>
      <c r="E31" s="4"/>
    </row>
    <row r="32" spans="1:6">
      <c r="D32" s="4"/>
      <c r="E32" s="4"/>
    </row>
    <row r="33" spans="4:5">
      <c r="D33" s="4"/>
      <c r="E33" s="4"/>
    </row>
    <row r="34" spans="4:5" ht="15" customHeight="1">
      <c r="D34" s="4"/>
      <c r="E34" s="4"/>
    </row>
    <row r="35" spans="4:5">
      <c r="D35" s="4"/>
      <c r="E35" s="4"/>
    </row>
    <row r="36" spans="4:5">
      <c r="D36" s="4"/>
      <c r="E36" s="4"/>
    </row>
    <row r="37" spans="4:5" ht="23.25" customHeight="1">
      <c r="D37" s="4"/>
      <c r="E37" s="4"/>
    </row>
    <row r="38" spans="4:5">
      <c r="D38" s="4"/>
      <c r="E38" s="4"/>
    </row>
    <row r="39" spans="4:5">
      <c r="D39" s="4"/>
      <c r="E39" s="4"/>
    </row>
    <row r="40" spans="4:5">
      <c r="D40" s="4"/>
      <c r="E40" s="4"/>
    </row>
    <row r="41" spans="4:5">
      <c r="D41" s="4"/>
      <c r="E41" s="4"/>
    </row>
    <row r="42" spans="4:5">
      <c r="D42" s="4"/>
      <c r="E42" s="4"/>
    </row>
    <row r="43" spans="4:5" ht="15" customHeight="1">
      <c r="D43" s="4"/>
      <c r="E43" s="4"/>
    </row>
    <row r="44" spans="4:5">
      <c r="D44" s="4"/>
      <c r="E44" s="4"/>
    </row>
    <row r="45" spans="4:5">
      <c r="D45" s="4"/>
      <c r="E45" s="4"/>
    </row>
    <row r="46" spans="4:5">
      <c r="D46" s="4"/>
      <c r="E46" s="4"/>
    </row>
    <row r="47" spans="4:5">
      <c r="D47" s="4"/>
      <c r="E47" s="4"/>
    </row>
    <row r="48" spans="4:5">
      <c r="D48" s="4"/>
      <c r="E48" s="4"/>
    </row>
    <row r="49" spans="4:5" ht="50.5" customHeight="1">
      <c r="D49" s="4"/>
      <c r="E49" s="4"/>
    </row>
    <row r="50" spans="4:5" ht="223.25" customHeight="1">
      <c r="D50" s="4"/>
      <c r="E50" s="4"/>
    </row>
  </sheetData>
  <mergeCells count="5">
    <mergeCell ref="A24:F24"/>
    <mergeCell ref="A25:F25"/>
    <mergeCell ref="A1:F1"/>
    <mergeCell ref="A3:A4"/>
    <mergeCell ref="B3:F3"/>
  </mergeCells>
  <hyperlinks>
    <hyperlink ref="A2" location="Summary!A1" display="Back to summary" xr:uid="{00000000-0004-0000-0300-000000000000}"/>
  </hyperlinks>
  <pageMargins left="0.25" right="0.25" top="0.5" bottom="0.5" header="0.3" footer="0.3"/>
  <pageSetup paperSize="17" scale="57" fitToHeight="0"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9"/>
  <dimension ref="A1:E25"/>
  <sheetViews>
    <sheetView showGridLines="0" zoomScaleNormal="100" workbookViewId="0">
      <pane xSplit="1" ySplit="4" topLeftCell="B5" activePane="bottomRight" state="frozen"/>
      <selection activeCell="E29" sqref="E29"/>
      <selection pane="topRight" activeCell="E29" sqref="E29"/>
      <selection pane="bottomLeft" activeCell="E29" sqref="E29"/>
      <selection pane="bottomRight" activeCell="B7" sqref="B7"/>
    </sheetView>
  </sheetViews>
  <sheetFormatPr baseColWidth="10" defaultColWidth="8.83203125" defaultRowHeight="14"/>
  <cols>
    <col min="1" max="1" width="33.5" bestFit="1" customWidth="1"/>
    <col min="2" max="2" width="46.1640625" customWidth="1"/>
    <col min="3" max="3" width="61" customWidth="1"/>
    <col min="4" max="4" width="72.1640625" customWidth="1"/>
    <col min="5" max="5" width="44" customWidth="1"/>
  </cols>
  <sheetData>
    <row r="1" spans="1:5" ht="26">
      <c r="A1" s="174" t="s">
        <v>900</v>
      </c>
      <c r="B1" s="174"/>
      <c r="C1" s="174"/>
      <c r="D1" s="174"/>
      <c r="E1" s="174"/>
    </row>
    <row r="2" spans="1:5" ht="15">
      <c r="A2" s="43" t="s">
        <v>59</v>
      </c>
      <c r="B2" s="25"/>
      <c r="C2" s="25"/>
      <c r="D2" s="25"/>
      <c r="E2" s="25"/>
    </row>
    <row r="3" spans="1:5" ht="17">
      <c r="A3" s="173" t="s">
        <v>58</v>
      </c>
      <c r="B3" s="169" t="s">
        <v>769</v>
      </c>
      <c r="C3" s="169"/>
      <c r="D3" s="169"/>
      <c r="E3" s="169"/>
    </row>
    <row r="4" spans="1:5" ht="18">
      <c r="A4" s="173"/>
      <c r="B4" s="22" t="s">
        <v>499</v>
      </c>
      <c r="C4" s="22" t="s">
        <v>716</v>
      </c>
      <c r="D4" s="22" t="s">
        <v>718</v>
      </c>
      <c r="E4" s="22" t="s">
        <v>720</v>
      </c>
    </row>
    <row r="5" spans="1:5" ht="15">
      <c r="A5" s="27" t="s">
        <v>80</v>
      </c>
      <c r="B5" s="28" t="s">
        <v>81</v>
      </c>
      <c r="C5" s="28" t="s">
        <v>81</v>
      </c>
      <c r="D5" s="28" t="s">
        <v>81</v>
      </c>
      <c r="E5" s="28" t="s">
        <v>81</v>
      </c>
    </row>
    <row r="6" spans="1:5" ht="15">
      <c r="A6" s="32" t="s">
        <v>65</v>
      </c>
      <c r="B6" s="33">
        <v>43647</v>
      </c>
      <c r="C6" s="33" t="s">
        <v>620</v>
      </c>
      <c r="D6" s="33" t="s">
        <v>620</v>
      </c>
      <c r="E6" s="33" t="s">
        <v>721</v>
      </c>
    </row>
    <row r="7" spans="1:5" ht="15">
      <c r="A7" s="27" t="s">
        <v>67</v>
      </c>
      <c r="B7" s="28" t="s">
        <v>774</v>
      </c>
      <c r="C7" s="28" t="s">
        <v>774</v>
      </c>
      <c r="D7" s="28" t="s">
        <v>774</v>
      </c>
      <c r="E7" s="28" t="s">
        <v>774</v>
      </c>
    </row>
    <row r="8" spans="1:5" ht="60">
      <c r="A8" s="32" t="s">
        <v>61</v>
      </c>
      <c r="B8" s="34" t="s">
        <v>131</v>
      </c>
      <c r="C8" s="34" t="s">
        <v>131</v>
      </c>
      <c r="D8" s="34" t="s">
        <v>131</v>
      </c>
      <c r="E8" s="34" t="s">
        <v>722</v>
      </c>
    </row>
    <row r="9" spans="1:5" ht="15">
      <c r="A9" s="27" t="s">
        <v>1517</v>
      </c>
      <c r="B9" s="41">
        <v>11736</v>
      </c>
      <c r="C9" s="41">
        <v>2176</v>
      </c>
      <c r="D9" s="41">
        <v>400</v>
      </c>
      <c r="E9" s="41">
        <v>39905</v>
      </c>
    </row>
    <row r="10" spans="1:5" ht="15">
      <c r="A10" s="32" t="s">
        <v>102</v>
      </c>
      <c r="B10" s="62" t="s">
        <v>776</v>
      </c>
      <c r="C10" s="62" t="s">
        <v>776</v>
      </c>
      <c r="D10" s="60" t="s">
        <v>776</v>
      </c>
      <c r="E10" s="62" t="s">
        <v>1325</v>
      </c>
    </row>
    <row r="11" spans="1:5" ht="409.6">
      <c r="A11" s="27" t="s">
        <v>101</v>
      </c>
      <c r="B11" s="42" t="s">
        <v>715</v>
      </c>
      <c r="C11" s="37" t="s">
        <v>717</v>
      </c>
      <c r="D11" s="37" t="s">
        <v>719</v>
      </c>
      <c r="E11" s="28" t="s">
        <v>723</v>
      </c>
    </row>
    <row r="12" spans="1:5" ht="30">
      <c r="A12" s="32" t="s">
        <v>68</v>
      </c>
      <c r="B12" s="34" t="s">
        <v>82</v>
      </c>
      <c r="C12" s="34" t="s">
        <v>82</v>
      </c>
      <c r="D12" s="34" t="s">
        <v>82</v>
      </c>
      <c r="E12" s="34" t="s">
        <v>174</v>
      </c>
    </row>
    <row r="13" spans="1:5" ht="15">
      <c r="A13" s="27" t="s">
        <v>69</v>
      </c>
      <c r="B13" s="28" t="s">
        <v>3</v>
      </c>
      <c r="C13" s="28" t="s">
        <v>3</v>
      </c>
      <c r="D13" s="28" t="s">
        <v>64</v>
      </c>
      <c r="E13" s="28" t="s">
        <v>3</v>
      </c>
    </row>
    <row r="14" spans="1:5" ht="15">
      <c r="A14" s="32" t="s">
        <v>100</v>
      </c>
      <c r="B14" s="34" t="s">
        <v>64</v>
      </c>
      <c r="C14" s="34" t="s">
        <v>64</v>
      </c>
      <c r="D14" s="34" t="s">
        <v>64</v>
      </c>
      <c r="E14" s="34" t="s">
        <v>64</v>
      </c>
    </row>
    <row r="15" spans="1:5" ht="15">
      <c r="A15" s="27" t="s">
        <v>72</v>
      </c>
      <c r="B15" s="41" t="s">
        <v>182</v>
      </c>
      <c r="C15" s="41" t="s">
        <v>182</v>
      </c>
      <c r="D15" s="41" t="s">
        <v>182</v>
      </c>
      <c r="E15" s="41" t="s">
        <v>73</v>
      </c>
    </row>
    <row r="16" spans="1:5" ht="30">
      <c r="A16" s="32" t="s">
        <v>99</v>
      </c>
      <c r="B16" s="36" t="s">
        <v>714</v>
      </c>
      <c r="C16" s="36" t="s">
        <v>64</v>
      </c>
      <c r="D16" s="34" t="s">
        <v>64</v>
      </c>
      <c r="E16" s="36" t="s">
        <v>64</v>
      </c>
    </row>
    <row r="17" spans="1:5" ht="30">
      <c r="A17" s="27" t="s">
        <v>70</v>
      </c>
      <c r="B17" s="28" t="s">
        <v>3</v>
      </c>
      <c r="C17" s="28" t="s">
        <v>3</v>
      </c>
      <c r="D17" s="28" t="s">
        <v>3</v>
      </c>
      <c r="E17" s="28" t="s">
        <v>64</v>
      </c>
    </row>
    <row r="18" spans="1:5" ht="15">
      <c r="A18" s="32" t="s">
        <v>71</v>
      </c>
      <c r="B18" s="34" t="s">
        <v>64</v>
      </c>
      <c r="C18" s="34" t="s">
        <v>64</v>
      </c>
      <c r="D18" s="34" t="s">
        <v>64</v>
      </c>
      <c r="E18" s="34" t="s">
        <v>64</v>
      </c>
    </row>
    <row r="19" spans="1:5" ht="75">
      <c r="A19" s="27" t="s">
        <v>770</v>
      </c>
      <c r="B19" s="28" t="s">
        <v>1130</v>
      </c>
      <c r="C19" s="28" t="s">
        <v>1131</v>
      </c>
      <c r="D19" s="28" t="s">
        <v>1132</v>
      </c>
      <c r="E19" s="28" t="s">
        <v>1133</v>
      </c>
    </row>
    <row r="20" spans="1:5" ht="30">
      <c r="A20" s="32" t="s">
        <v>771</v>
      </c>
      <c r="B20" s="63" t="s">
        <v>2</v>
      </c>
      <c r="C20" s="63" t="s">
        <v>2</v>
      </c>
      <c r="D20" s="63" t="s">
        <v>2</v>
      </c>
      <c r="E20" s="63" t="s">
        <v>2</v>
      </c>
    </row>
    <row r="21" spans="1:5" ht="30">
      <c r="A21" s="27" t="s">
        <v>772</v>
      </c>
      <c r="B21" s="61" t="s">
        <v>1135</v>
      </c>
      <c r="C21" s="61" t="s">
        <v>1134</v>
      </c>
      <c r="D21" s="61" t="s">
        <v>2</v>
      </c>
      <c r="E21" s="61" t="s">
        <v>1134</v>
      </c>
    </row>
    <row r="22" spans="1:5" ht="356">
      <c r="A22" s="32" t="s">
        <v>773</v>
      </c>
      <c r="B22" s="63" t="s">
        <v>1136</v>
      </c>
      <c r="C22" s="34" t="s">
        <v>1400</v>
      </c>
      <c r="D22" s="34" t="s">
        <v>1137</v>
      </c>
      <c r="E22" s="63" t="s">
        <v>949</v>
      </c>
    </row>
    <row r="23" spans="1:5" ht="15">
      <c r="A23" s="27" t="s">
        <v>0</v>
      </c>
      <c r="B23" s="46">
        <v>43754</v>
      </c>
      <c r="C23" s="46">
        <v>43754</v>
      </c>
      <c r="D23" s="46">
        <v>43754</v>
      </c>
      <c r="E23" s="46">
        <v>43754</v>
      </c>
    </row>
    <row r="24" spans="1:5" ht="86" customHeight="1">
      <c r="A24" s="170" t="s">
        <v>1559</v>
      </c>
      <c r="B24" s="171"/>
      <c r="C24" s="171"/>
      <c r="D24" s="171"/>
      <c r="E24" s="171"/>
    </row>
    <row r="25" spans="1:5" ht="184" customHeight="1">
      <c r="A25" s="170" t="s">
        <v>1628</v>
      </c>
      <c r="B25" s="170"/>
      <c r="C25" s="170"/>
      <c r="D25" s="170"/>
      <c r="E25" s="170"/>
    </row>
  </sheetData>
  <mergeCells count="5">
    <mergeCell ref="A24:E24"/>
    <mergeCell ref="A25:E25"/>
    <mergeCell ref="A1:E1"/>
    <mergeCell ref="A3:A4"/>
    <mergeCell ref="B3:E3"/>
  </mergeCells>
  <hyperlinks>
    <hyperlink ref="A2" location="Summary!A1" display="Back to summary" xr:uid="{00000000-0004-0000-3000-000000000000}"/>
  </hyperlinks>
  <pageMargins left="0.7" right="0.7" top="0.75" bottom="0.75" header="0.3" footer="0.3"/>
  <pageSetup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50"/>
  <dimension ref="A1:J25"/>
  <sheetViews>
    <sheetView showGridLines="0" zoomScaleNormal="100" workbookViewId="0">
      <pane xSplit="1" ySplit="4" topLeftCell="B5" activePane="bottomRight" state="frozen"/>
      <selection activeCell="E29" sqref="E29"/>
      <selection pane="topRight" activeCell="E29" sqref="E29"/>
      <selection pane="bottomLeft" activeCell="E29" sqref="E29"/>
      <selection pane="bottomRight" activeCell="B6" sqref="B6"/>
    </sheetView>
  </sheetViews>
  <sheetFormatPr baseColWidth="10" defaultColWidth="8.83203125" defaultRowHeight="14"/>
  <cols>
    <col min="1" max="1" width="33.5" bestFit="1" customWidth="1"/>
    <col min="2" max="2" width="66.6640625" customWidth="1"/>
    <col min="3" max="3" width="36.83203125" customWidth="1"/>
    <col min="4" max="4" width="51.33203125" customWidth="1"/>
    <col min="5" max="5" width="40.1640625" customWidth="1"/>
    <col min="6" max="6" width="26.1640625" customWidth="1"/>
    <col min="7" max="8" width="51.33203125" customWidth="1"/>
    <col min="9" max="9" width="81.1640625" customWidth="1"/>
    <col min="10" max="10" width="105.33203125" customWidth="1"/>
  </cols>
  <sheetData>
    <row r="1" spans="1:10" ht="26">
      <c r="A1" s="174" t="s">
        <v>901</v>
      </c>
      <c r="B1" s="174"/>
      <c r="C1" s="174"/>
      <c r="D1" s="174"/>
      <c r="E1" s="174"/>
      <c r="F1" s="174"/>
      <c r="G1" s="174"/>
      <c r="H1" s="174"/>
      <c r="I1" s="174"/>
      <c r="J1" s="174"/>
    </row>
    <row r="2" spans="1:10" ht="15">
      <c r="A2" s="43" t="s">
        <v>59</v>
      </c>
      <c r="B2" s="25"/>
      <c r="C2" s="25"/>
      <c r="D2" s="25"/>
      <c r="E2" s="25"/>
      <c r="F2" s="25"/>
      <c r="G2" s="25"/>
      <c r="H2" s="25"/>
      <c r="I2" s="25"/>
      <c r="J2" s="25"/>
    </row>
    <row r="3" spans="1:10" ht="17">
      <c r="A3" s="173" t="s">
        <v>58</v>
      </c>
      <c r="B3" s="169" t="s">
        <v>769</v>
      </c>
      <c r="C3" s="169"/>
      <c r="D3" s="169"/>
      <c r="E3" s="169"/>
      <c r="F3" s="169"/>
      <c r="G3" s="169"/>
      <c r="H3" s="169"/>
      <c r="I3" s="169"/>
      <c r="J3" s="68"/>
    </row>
    <row r="4" spans="1:10" ht="18">
      <c r="A4" s="173"/>
      <c r="B4" s="22" t="s">
        <v>724</v>
      </c>
      <c r="C4" s="22" t="s">
        <v>727</v>
      </c>
      <c r="D4" s="22" t="s">
        <v>729</v>
      </c>
      <c r="E4" s="22" t="s">
        <v>731</v>
      </c>
      <c r="F4" s="22" t="s">
        <v>733</v>
      </c>
      <c r="G4" s="22" t="s">
        <v>736</v>
      </c>
      <c r="H4" s="22" t="s">
        <v>1304</v>
      </c>
      <c r="I4" s="22" t="s">
        <v>739</v>
      </c>
      <c r="J4" s="22" t="s">
        <v>1457</v>
      </c>
    </row>
    <row r="5" spans="1:10" ht="15">
      <c r="A5" s="27" t="s">
        <v>80</v>
      </c>
      <c r="B5" s="28" t="s">
        <v>81</v>
      </c>
      <c r="C5" s="28" t="s">
        <v>81</v>
      </c>
      <c r="D5" s="28" t="s">
        <v>81</v>
      </c>
      <c r="E5" s="28" t="s">
        <v>81</v>
      </c>
      <c r="F5" s="28" t="s">
        <v>81</v>
      </c>
      <c r="G5" s="28" t="s">
        <v>81</v>
      </c>
      <c r="H5" s="28" t="s">
        <v>81</v>
      </c>
      <c r="I5" s="28" t="s">
        <v>81</v>
      </c>
      <c r="J5" s="28">
        <v>1115</v>
      </c>
    </row>
    <row r="6" spans="1:10" ht="15">
      <c r="A6" s="32" t="s">
        <v>65</v>
      </c>
      <c r="B6" s="33" t="s">
        <v>725</v>
      </c>
      <c r="C6" s="33" t="s">
        <v>725</v>
      </c>
      <c r="D6" s="33" t="s">
        <v>725</v>
      </c>
      <c r="E6" s="33" t="s">
        <v>725</v>
      </c>
      <c r="F6" s="33" t="s">
        <v>734</v>
      </c>
      <c r="G6" s="33">
        <v>43466</v>
      </c>
      <c r="H6" s="33">
        <v>43466</v>
      </c>
      <c r="I6" s="33" t="s">
        <v>740</v>
      </c>
      <c r="J6" s="33">
        <v>42744</v>
      </c>
    </row>
    <row r="7" spans="1:10" ht="15">
      <c r="A7" s="27" t="s">
        <v>67</v>
      </c>
      <c r="B7" s="28" t="s">
        <v>774</v>
      </c>
      <c r="C7" s="28" t="s">
        <v>774</v>
      </c>
      <c r="D7" s="28" t="s">
        <v>774</v>
      </c>
      <c r="E7" s="28" t="s">
        <v>774</v>
      </c>
      <c r="F7" s="28" t="s">
        <v>774</v>
      </c>
      <c r="G7" s="28" t="s">
        <v>774</v>
      </c>
      <c r="H7" s="28" t="s">
        <v>774</v>
      </c>
      <c r="I7" s="28" t="s">
        <v>774</v>
      </c>
      <c r="J7" s="28" t="s">
        <v>774</v>
      </c>
    </row>
    <row r="8" spans="1:10" ht="384">
      <c r="A8" s="32" t="s">
        <v>61</v>
      </c>
      <c r="B8" s="34" t="s">
        <v>131</v>
      </c>
      <c r="C8" s="34" t="s">
        <v>131</v>
      </c>
      <c r="D8" s="34" t="s">
        <v>131</v>
      </c>
      <c r="E8" s="34" t="s">
        <v>131</v>
      </c>
      <c r="F8" s="34" t="s">
        <v>179</v>
      </c>
      <c r="G8" s="34" t="s">
        <v>179</v>
      </c>
      <c r="H8" s="34" t="s">
        <v>179</v>
      </c>
      <c r="I8" s="34" t="s">
        <v>185</v>
      </c>
      <c r="J8" s="34" t="s">
        <v>1461</v>
      </c>
    </row>
    <row r="9" spans="1:10" ht="15">
      <c r="A9" s="27" t="s">
        <v>1517</v>
      </c>
      <c r="B9" s="41">
        <v>115</v>
      </c>
      <c r="C9" s="41">
        <v>464</v>
      </c>
      <c r="D9" s="41">
        <v>4938</v>
      </c>
      <c r="E9" s="41">
        <v>9413</v>
      </c>
      <c r="F9" s="41">
        <v>5256</v>
      </c>
      <c r="G9" s="41">
        <v>2750</v>
      </c>
      <c r="H9" s="41">
        <v>44868</v>
      </c>
      <c r="I9" s="41">
        <v>3351</v>
      </c>
      <c r="J9" s="41" t="s">
        <v>2</v>
      </c>
    </row>
    <row r="10" spans="1:10" ht="15">
      <c r="A10" s="32" t="s">
        <v>102</v>
      </c>
      <c r="B10" s="62" t="s">
        <v>1326</v>
      </c>
      <c r="C10" s="62" t="s">
        <v>1325</v>
      </c>
      <c r="D10" s="62" t="s">
        <v>1325</v>
      </c>
      <c r="E10" s="62" t="s">
        <v>1325</v>
      </c>
      <c r="F10" s="60" t="s">
        <v>1325</v>
      </c>
      <c r="G10" s="62" t="s">
        <v>1527</v>
      </c>
      <c r="H10" s="60" t="s">
        <v>1325</v>
      </c>
      <c r="I10" s="60" t="s">
        <v>1326</v>
      </c>
      <c r="J10" s="60" t="s">
        <v>1328</v>
      </c>
    </row>
    <row r="11" spans="1:10" ht="408" customHeight="1">
      <c r="A11" s="27" t="s">
        <v>101</v>
      </c>
      <c r="B11" s="42" t="s">
        <v>726</v>
      </c>
      <c r="C11" s="31" t="s">
        <v>728</v>
      </c>
      <c r="D11" s="31" t="s">
        <v>730</v>
      </c>
      <c r="E11" s="31" t="s">
        <v>728</v>
      </c>
      <c r="F11" s="31" t="s">
        <v>735</v>
      </c>
      <c r="G11" s="31" t="s">
        <v>738</v>
      </c>
      <c r="H11" s="28" t="s">
        <v>735</v>
      </c>
      <c r="I11" s="37" t="s">
        <v>741</v>
      </c>
      <c r="J11" s="31" t="s">
        <v>1525</v>
      </c>
    </row>
    <row r="12" spans="1:10" ht="15">
      <c r="A12" s="32" t="s">
        <v>68</v>
      </c>
      <c r="B12" s="34" t="s">
        <v>82</v>
      </c>
      <c r="C12" s="34" t="s">
        <v>82</v>
      </c>
      <c r="D12" s="34" t="s">
        <v>82</v>
      </c>
      <c r="E12" s="34" t="s">
        <v>82</v>
      </c>
      <c r="F12" s="34" t="s">
        <v>133</v>
      </c>
      <c r="G12" s="34" t="s">
        <v>133</v>
      </c>
      <c r="H12" s="34" t="s">
        <v>133</v>
      </c>
      <c r="I12" s="34" t="s">
        <v>82</v>
      </c>
      <c r="J12" s="34" t="s">
        <v>1459</v>
      </c>
    </row>
    <row r="13" spans="1:10" ht="15">
      <c r="A13" s="27" t="s">
        <v>69</v>
      </c>
      <c r="B13" s="28" t="s">
        <v>64</v>
      </c>
      <c r="C13" s="28" t="s">
        <v>64</v>
      </c>
      <c r="D13" s="28" t="s">
        <v>64</v>
      </c>
      <c r="E13" s="28" t="s">
        <v>3</v>
      </c>
      <c r="F13" s="28" t="s">
        <v>3</v>
      </c>
      <c r="G13" s="28" t="s">
        <v>64</v>
      </c>
      <c r="H13" s="28" t="s">
        <v>64</v>
      </c>
      <c r="I13" s="28" t="s">
        <v>64</v>
      </c>
      <c r="J13" s="28" t="s">
        <v>3</v>
      </c>
    </row>
    <row r="14" spans="1:10" ht="15">
      <c r="A14" s="32" t="s">
        <v>100</v>
      </c>
      <c r="B14" s="34" t="s">
        <v>64</v>
      </c>
      <c r="C14" s="34" t="s">
        <v>64</v>
      </c>
      <c r="D14" s="34" t="s">
        <v>64</v>
      </c>
      <c r="E14" s="34" t="s">
        <v>64</v>
      </c>
      <c r="F14" s="34" t="s">
        <v>3</v>
      </c>
      <c r="G14" s="34" t="s">
        <v>64</v>
      </c>
      <c r="H14" s="34" t="s">
        <v>64</v>
      </c>
      <c r="I14" s="34" t="s">
        <v>64</v>
      </c>
      <c r="J14" s="34" t="s">
        <v>2</v>
      </c>
    </row>
    <row r="15" spans="1:10" ht="15">
      <c r="A15" s="27" t="s">
        <v>72</v>
      </c>
      <c r="B15" s="41" t="s">
        <v>73</v>
      </c>
      <c r="C15" s="41" t="s">
        <v>73</v>
      </c>
      <c r="D15" s="41" t="s">
        <v>73</v>
      </c>
      <c r="E15" s="41" t="s">
        <v>73</v>
      </c>
      <c r="F15" s="41" t="s">
        <v>73</v>
      </c>
      <c r="G15" s="41" t="s">
        <v>73</v>
      </c>
      <c r="H15" s="41" t="s">
        <v>73</v>
      </c>
      <c r="I15" s="41" t="s">
        <v>73</v>
      </c>
      <c r="J15" s="41" t="s">
        <v>2</v>
      </c>
    </row>
    <row r="16" spans="1:10" ht="30">
      <c r="A16" s="32" t="s">
        <v>99</v>
      </c>
      <c r="B16" s="36" t="s">
        <v>64</v>
      </c>
      <c r="C16" s="36" t="s">
        <v>64</v>
      </c>
      <c r="D16" s="36" t="s">
        <v>64</v>
      </c>
      <c r="E16" s="36" t="s">
        <v>732</v>
      </c>
      <c r="F16" s="36" t="s">
        <v>64</v>
      </c>
      <c r="G16" s="36" t="s">
        <v>737</v>
      </c>
      <c r="H16" s="36" t="s">
        <v>64</v>
      </c>
      <c r="I16" s="36" t="s">
        <v>64</v>
      </c>
      <c r="J16" s="36" t="s">
        <v>2</v>
      </c>
    </row>
    <row r="17" spans="1:10" ht="30">
      <c r="A17" s="27" t="s">
        <v>70</v>
      </c>
      <c r="B17" s="28" t="s">
        <v>3</v>
      </c>
      <c r="C17" s="28" t="s">
        <v>64</v>
      </c>
      <c r="D17" s="28" t="s">
        <v>3</v>
      </c>
      <c r="E17" s="28" t="s">
        <v>3</v>
      </c>
      <c r="F17" s="28" t="s">
        <v>64</v>
      </c>
      <c r="G17" s="28" t="s">
        <v>64</v>
      </c>
      <c r="H17" s="28" t="s">
        <v>64</v>
      </c>
      <c r="I17" s="28" t="s">
        <v>3</v>
      </c>
      <c r="J17" s="28" t="s">
        <v>2</v>
      </c>
    </row>
    <row r="18" spans="1:10" ht="15">
      <c r="A18" s="32" t="s">
        <v>71</v>
      </c>
      <c r="B18" s="34" t="s">
        <v>64</v>
      </c>
      <c r="C18" s="34" t="s">
        <v>64</v>
      </c>
      <c r="D18" s="34" t="s">
        <v>64</v>
      </c>
      <c r="E18" s="34" t="s">
        <v>64</v>
      </c>
      <c r="F18" s="34" t="s">
        <v>64</v>
      </c>
      <c r="G18" s="34" t="s">
        <v>64</v>
      </c>
      <c r="H18" s="34" t="s">
        <v>64</v>
      </c>
      <c r="I18" s="34" t="s">
        <v>64</v>
      </c>
      <c r="J18" s="34" t="s">
        <v>2</v>
      </c>
    </row>
    <row r="19" spans="1:10" ht="195">
      <c r="A19" s="27" t="s">
        <v>1460</v>
      </c>
      <c r="B19" s="28" t="s">
        <v>285</v>
      </c>
      <c r="C19" s="28" t="s">
        <v>1140</v>
      </c>
      <c r="D19" s="28" t="s">
        <v>1141</v>
      </c>
      <c r="E19" s="28" t="s">
        <v>1142</v>
      </c>
      <c r="F19" s="28" t="s">
        <v>1148</v>
      </c>
      <c r="G19" s="28" t="s">
        <v>797</v>
      </c>
      <c r="H19" s="28" t="s">
        <v>797</v>
      </c>
      <c r="I19" s="28" t="s">
        <v>285</v>
      </c>
      <c r="J19" s="28" t="s">
        <v>1462</v>
      </c>
    </row>
    <row r="20" spans="1:10" ht="45">
      <c r="A20" s="32" t="s">
        <v>771</v>
      </c>
      <c r="B20" s="63" t="s">
        <v>2</v>
      </c>
      <c r="C20" s="63" t="s">
        <v>1138</v>
      </c>
      <c r="D20" s="63" t="s">
        <v>1139</v>
      </c>
      <c r="E20" s="63" t="s">
        <v>1139</v>
      </c>
      <c r="F20" s="63" t="s">
        <v>2</v>
      </c>
      <c r="G20" s="63" t="s">
        <v>2</v>
      </c>
      <c r="H20" s="63" t="s">
        <v>2</v>
      </c>
      <c r="I20" s="63" t="s">
        <v>1139</v>
      </c>
      <c r="J20" s="63" t="s">
        <v>2</v>
      </c>
    </row>
    <row r="21" spans="1:10" ht="150">
      <c r="A21" s="27" t="s">
        <v>772</v>
      </c>
      <c r="B21" s="61" t="s">
        <v>2</v>
      </c>
      <c r="C21" s="61" t="s">
        <v>2</v>
      </c>
      <c r="D21" s="61" t="s">
        <v>2</v>
      </c>
      <c r="E21" s="61" t="s">
        <v>2</v>
      </c>
      <c r="F21" s="61" t="s">
        <v>2</v>
      </c>
      <c r="G21" s="61" t="s">
        <v>2</v>
      </c>
      <c r="H21" s="61" t="s">
        <v>2</v>
      </c>
      <c r="I21" s="61" t="s">
        <v>2</v>
      </c>
      <c r="J21" s="64" t="s">
        <v>1458</v>
      </c>
    </row>
    <row r="22" spans="1:10" ht="314">
      <c r="A22" s="32" t="s">
        <v>773</v>
      </c>
      <c r="B22" s="63" t="s">
        <v>1143</v>
      </c>
      <c r="C22" s="63" t="s">
        <v>1144</v>
      </c>
      <c r="D22" s="63" t="s">
        <v>1145</v>
      </c>
      <c r="E22" s="63" t="s">
        <v>1146</v>
      </c>
      <c r="F22" s="63" t="s">
        <v>1147</v>
      </c>
      <c r="G22" s="63" t="s">
        <v>1149</v>
      </c>
      <c r="H22" s="63" t="s">
        <v>1683</v>
      </c>
      <c r="I22" s="63" t="s">
        <v>1401</v>
      </c>
      <c r="J22" s="63" t="s">
        <v>2</v>
      </c>
    </row>
    <row r="23" spans="1:10" ht="15">
      <c r="A23" s="27" t="s">
        <v>0</v>
      </c>
      <c r="B23" s="46">
        <v>43754</v>
      </c>
      <c r="C23" s="46">
        <v>43755</v>
      </c>
      <c r="D23" s="46">
        <v>43755</v>
      </c>
      <c r="E23" s="46">
        <v>43755</v>
      </c>
      <c r="F23" s="46">
        <v>43755</v>
      </c>
      <c r="G23" s="46">
        <v>43755</v>
      </c>
      <c r="H23" s="46">
        <v>43755</v>
      </c>
      <c r="I23" s="46">
        <v>43755</v>
      </c>
      <c r="J23" s="46">
        <v>43886</v>
      </c>
    </row>
    <row r="24" spans="1:10" ht="78" customHeight="1">
      <c r="A24" s="181" t="s">
        <v>1560</v>
      </c>
      <c r="B24" s="184"/>
      <c r="C24" s="184"/>
      <c r="D24" s="184"/>
      <c r="E24" s="184"/>
      <c r="F24" s="185"/>
      <c r="G24" s="185"/>
      <c r="H24" s="185"/>
      <c r="I24" s="185"/>
      <c r="J24" s="186"/>
    </row>
    <row r="25" spans="1:10" ht="259.25" customHeight="1">
      <c r="A25" s="181" t="s">
        <v>1629</v>
      </c>
      <c r="B25" s="182"/>
      <c r="C25" s="182"/>
      <c r="D25" s="182"/>
      <c r="E25" s="182"/>
      <c r="F25" s="182"/>
      <c r="G25" s="182"/>
      <c r="H25" s="182"/>
      <c r="I25" s="182"/>
      <c r="J25" s="183"/>
    </row>
  </sheetData>
  <mergeCells count="5">
    <mergeCell ref="A3:A4"/>
    <mergeCell ref="B3:I3"/>
    <mergeCell ref="A25:J25"/>
    <mergeCell ref="A24:J24"/>
    <mergeCell ref="A1:J1"/>
  </mergeCells>
  <hyperlinks>
    <hyperlink ref="A2" location="Summary!A1" display="Back to summary" xr:uid="{00000000-0004-0000-3100-000000000000}"/>
  </hyperlinks>
  <pageMargins left="0.7" right="0.7" top="0.75" bottom="0.75" header="0.3" footer="0.3"/>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1"/>
  <dimension ref="A1:E25"/>
  <sheetViews>
    <sheetView showGridLines="0" zoomScaleNormal="100" workbookViewId="0">
      <pane xSplit="1" ySplit="4" topLeftCell="B5" activePane="bottomRight" state="frozen"/>
      <selection activeCell="E29" sqref="E29"/>
      <selection pane="topRight" activeCell="E29" sqref="E29"/>
      <selection pane="bottomLeft" activeCell="E29" sqref="E29"/>
      <selection pane="bottomRight" activeCell="B4" sqref="B4"/>
    </sheetView>
  </sheetViews>
  <sheetFormatPr baseColWidth="10" defaultColWidth="8.83203125" defaultRowHeight="14"/>
  <cols>
    <col min="1" max="1" width="25.83203125" customWidth="1"/>
    <col min="2" max="2" width="37.33203125" customWidth="1"/>
    <col min="3" max="3" width="41.1640625" customWidth="1"/>
    <col min="4" max="5" width="37.83203125" customWidth="1"/>
  </cols>
  <sheetData>
    <row r="1" spans="1:5" ht="26">
      <c r="A1" s="174" t="s">
        <v>902</v>
      </c>
      <c r="B1" s="174"/>
      <c r="C1" s="174"/>
      <c r="D1" s="174"/>
      <c r="E1" s="174"/>
    </row>
    <row r="2" spans="1:5" ht="15">
      <c r="A2" s="43" t="s">
        <v>59</v>
      </c>
      <c r="B2" s="25"/>
      <c r="C2" s="25"/>
      <c r="D2" s="25"/>
      <c r="E2" s="25"/>
    </row>
    <row r="3" spans="1:5" ht="17">
      <c r="A3" s="173" t="s">
        <v>58</v>
      </c>
      <c r="B3" s="169" t="s">
        <v>769</v>
      </c>
      <c r="C3" s="169"/>
      <c r="D3" s="169"/>
      <c r="E3" s="169"/>
    </row>
    <row r="4" spans="1:5" ht="18">
      <c r="A4" s="173"/>
      <c r="B4" s="22" t="s">
        <v>74</v>
      </c>
      <c r="C4" s="22" t="s">
        <v>476</v>
      </c>
      <c r="D4" s="22" t="s">
        <v>473</v>
      </c>
      <c r="E4" s="22" t="s">
        <v>1498</v>
      </c>
    </row>
    <row r="5" spans="1:5" ht="15">
      <c r="A5" s="27" t="s">
        <v>80</v>
      </c>
      <c r="B5" s="28" t="s">
        <v>81</v>
      </c>
      <c r="C5" s="28" t="s">
        <v>81</v>
      </c>
      <c r="D5" s="28" t="s">
        <v>81</v>
      </c>
      <c r="E5" s="28" t="s">
        <v>81</v>
      </c>
    </row>
    <row r="6" spans="1:5" ht="15">
      <c r="A6" s="32" t="s">
        <v>65</v>
      </c>
      <c r="B6" s="33" t="s">
        <v>474</v>
      </c>
      <c r="C6" s="33">
        <v>42186</v>
      </c>
      <c r="D6" s="33" t="s">
        <v>474</v>
      </c>
      <c r="E6" s="33" t="s">
        <v>1499</v>
      </c>
    </row>
    <row r="7" spans="1:5" ht="15">
      <c r="A7" s="27" t="s">
        <v>67</v>
      </c>
      <c r="B7" s="28" t="s">
        <v>774</v>
      </c>
      <c r="C7" s="28" t="s">
        <v>774</v>
      </c>
      <c r="D7" s="28" t="s">
        <v>774</v>
      </c>
      <c r="E7" s="28" t="s">
        <v>1500</v>
      </c>
    </row>
    <row r="8" spans="1:5" ht="30">
      <c r="A8" s="32" t="s">
        <v>61</v>
      </c>
      <c r="B8" s="34" t="s">
        <v>130</v>
      </c>
      <c r="C8" s="34" t="s">
        <v>194</v>
      </c>
      <c r="D8" s="34" t="s">
        <v>204</v>
      </c>
      <c r="E8" s="34" t="s">
        <v>397</v>
      </c>
    </row>
    <row r="9" spans="1:5" ht="30">
      <c r="A9" s="27" t="s">
        <v>1517</v>
      </c>
      <c r="B9" s="41">
        <v>6385</v>
      </c>
      <c r="C9" s="41">
        <v>4634</v>
      </c>
      <c r="D9" s="41">
        <v>74</v>
      </c>
      <c r="E9" s="41">
        <v>500</v>
      </c>
    </row>
    <row r="10" spans="1:5" ht="15">
      <c r="A10" s="32" t="s">
        <v>102</v>
      </c>
      <c r="B10" s="62" t="s">
        <v>63</v>
      </c>
      <c r="C10" s="62" t="s">
        <v>63</v>
      </c>
      <c r="D10" s="62" t="s">
        <v>63</v>
      </c>
      <c r="E10" s="62" t="s">
        <v>63</v>
      </c>
    </row>
    <row r="11" spans="1:5" ht="300">
      <c r="A11" s="27" t="s">
        <v>101</v>
      </c>
      <c r="B11" s="28" t="s">
        <v>478</v>
      </c>
      <c r="C11" s="31" t="s">
        <v>477</v>
      </c>
      <c r="D11" s="31" t="s">
        <v>475</v>
      </c>
      <c r="E11" s="31" t="s">
        <v>1502</v>
      </c>
    </row>
    <row r="12" spans="1:5" ht="15">
      <c r="A12" s="32" t="s">
        <v>68</v>
      </c>
      <c r="B12" s="34" t="s">
        <v>133</v>
      </c>
      <c r="C12" s="34" t="s">
        <v>82</v>
      </c>
      <c r="D12" s="34" t="s">
        <v>133</v>
      </c>
      <c r="E12" s="34" t="s">
        <v>177</v>
      </c>
    </row>
    <row r="13" spans="1:5" ht="15">
      <c r="A13" s="27" t="s">
        <v>69</v>
      </c>
      <c r="B13" s="28" t="s">
        <v>3</v>
      </c>
      <c r="C13" s="28" t="s">
        <v>3</v>
      </c>
      <c r="D13" s="28" t="s">
        <v>3</v>
      </c>
      <c r="E13" s="28" t="s">
        <v>64</v>
      </c>
    </row>
    <row r="14" spans="1:5" ht="15">
      <c r="A14" s="32" t="s">
        <v>100</v>
      </c>
      <c r="B14" s="34" t="s">
        <v>64</v>
      </c>
      <c r="C14" s="34" t="s">
        <v>64</v>
      </c>
      <c r="D14" s="34" t="s">
        <v>64</v>
      </c>
      <c r="E14" s="34" t="s">
        <v>64</v>
      </c>
    </row>
    <row r="15" spans="1:5" ht="15">
      <c r="A15" s="27" t="s">
        <v>72</v>
      </c>
      <c r="B15" s="41" t="s">
        <v>73</v>
      </c>
      <c r="C15" s="41" t="s">
        <v>73</v>
      </c>
      <c r="D15" s="41" t="s">
        <v>73</v>
      </c>
      <c r="E15" s="41" t="s">
        <v>73</v>
      </c>
    </row>
    <row r="16" spans="1:5" ht="30">
      <c r="A16" s="32" t="s">
        <v>99</v>
      </c>
      <c r="B16" s="36" t="s">
        <v>950</v>
      </c>
      <c r="C16" s="36" t="s">
        <v>64</v>
      </c>
      <c r="D16" s="34" t="s">
        <v>951</v>
      </c>
      <c r="E16" s="34" t="s">
        <v>1501</v>
      </c>
    </row>
    <row r="17" spans="1:5" ht="45">
      <c r="A17" s="27" t="s">
        <v>70</v>
      </c>
      <c r="B17" s="28" t="s">
        <v>64</v>
      </c>
      <c r="C17" s="28" t="s">
        <v>64</v>
      </c>
      <c r="D17" s="28" t="s">
        <v>64</v>
      </c>
      <c r="E17" s="28" t="s">
        <v>3</v>
      </c>
    </row>
    <row r="18" spans="1:5" ht="15">
      <c r="A18" s="32" t="s">
        <v>71</v>
      </c>
      <c r="B18" s="34" t="s">
        <v>64</v>
      </c>
      <c r="C18" s="34" t="s">
        <v>64</v>
      </c>
      <c r="D18" s="34" t="s">
        <v>64</v>
      </c>
      <c r="E18" s="34" t="s">
        <v>64</v>
      </c>
    </row>
    <row r="19" spans="1:5" ht="90">
      <c r="A19" s="27" t="s">
        <v>770</v>
      </c>
      <c r="B19" s="28" t="s">
        <v>1150</v>
      </c>
      <c r="C19" s="28" t="s">
        <v>1151</v>
      </c>
      <c r="D19" s="28" t="s">
        <v>1150</v>
      </c>
      <c r="E19" s="28" t="s">
        <v>1504</v>
      </c>
    </row>
    <row r="20" spans="1:5" ht="60">
      <c r="A20" s="32" t="s">
        <v>771</v>
      </c>
      <c r="B20" s="63" t="s">
        <v>2</v>
      </c>
      <c r="C20" s="34" t="s">
        <v>1152</v>
      </c>
      <c r="D20" s="34" t="s">
        <v>2</v>
      </c>
      <c r="E20" s="34" t="s">
        <v>2</v>
      </c>
    </row>
    <row r="21" spans="1:5" ht="30">
      <c r="A21" s="27" t="s">
        <v>772</v>
      </c>
      <c r="B21" s="61" t="s">
        <v>2</v>
      </c>
      <c r="C21" s="61" t="s">
        <v>1087</v>
      </c>
      <c r="D21" s="61" t="s">
        <v>2</v>
      </c>
      <c r="E21" s="61" t="s">
        <v>2</v>
      </c>
    </row>
    <row r="22" spans="1:5" ht="195">
      <c r="A22" s="32" t="s">
        <v>773</v>
      </c>
      <c r="B22" s="63" t="s">
        <v>1402</v>
      </c>
      <c r="C22" s="34" t="s">
        <v>1403</v>
      </c>
      <c r="D22" s="34" t="s">
        <v>1404</v>
      </c>
      <c r="E22" s="34" t="s">
        <v>1503</v>
      </c>
    </row>
    <row r="23" spans="1:5" ht="15">
      <c r="A23" s="27" t="s">
        <v>0</v>
      </c>
      <c r="B23" s="46">
        <v>43742</v>
      </c>
      <c r="C23" s="46">
        <v>43742</v>
      </c>
      <c r="D23" s="46">
        <v>43742</v>
      </c>
      <c r="E23" s="46">
        <v>43907</v>
      </c>
    </row>
    <row r="24" spans="1:5" ht="82" customHeight="1">
      <c r="A24" s="170" t="s">
        <v>1561</v>
      </c>
      <c r="B24" s="171"/>
      <c r="C24" s="171"/>
      <c r="D24" s="171"/>
      <c r="E24" s="171"/>
    </row>
    <row r="25" spans="1:5" ht="168" customHeight="1">
      <c r="A25" s="170" t="s">
        <v>1630</v>
      </c>
      <c r="B25" s="170"/>
      <c r="C25" s="170"/>
      <c r="D25" s="170"/>
      <c r="E25" s="170"/>
    </row>
  </sheetData>
  <mergeCells count="5">
    <mergeCell ref="A3:A4"/>
    <mergeCell ref="A25:E25"/>
    <mergeCell ref="A24:E24"/>
    <mergeCell ref="B3:E3"/>
    <mergeCell ref="A1:E1"/>
  </mergeCells>
  <hyperlinks>
    <hyperlink ref="A2" location="Summary!A1" display="Back to summary" xr:uid="{00000000-0004-0000-3200-000000000000}"/>
  </hyperlinks>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2"/>
  <dimension ref="A1:E25"/>
  <sheetViews>
    <sheetView showGridLines="0" zoomScaleNormal="100" workbookViewId="0">
      <pane ySplit="4" topLeftCell="A5" activePane="bottomLeft" state="frozen"/>
      <selection activeCell="E29" sqref="E29"/>
      <selection pane="bottomLeft" activeCell="B6" sqref="B6"/>
    </sheetView>
  </sheetViews>
  <sheetFormatPr baseColWidth="10" defaultColWidth="8.83203125" defaultRowHeight="14"/>
  <cols>
    <col min="1" max="1" width="33.5" bestFit="1" customWidth="1"/>
    <col min="2" max="2" width="56" customWidth="1"/>
    <col min="3" max="3" width="57.83203125" customWidth="1"/>
    <col min="4" max="4" width="50.83203125" customWidth="1"/>
  </cols>
  <sheetData>
    <row r="1" spans="1:4" ht="26">
      <c r="A1" s="174" t="s">
        <v>903</v>
      </c>
      <c r="B1" s="174"/>
      <c r="C1" s="174"/>
      <c r="D1" s="174"/>
    </row>
    <row r="2" spans="1:4" ht="15">
      <c r="A2" s="43" t="s">
        <v>59</v>
      </c>
      <c r="B2" s="25"/>
      <c r="C2" s="25"/>
      <c r="D2" s="25"/>
    </row>
    <row r="3" spans="1:4" ht="17">
      <c r="A3" s="173" t="s">
        <v>58</v>
      </c>
      <c r="B3" s="169" t="s">
        <v>769</v>
      </c>
      <c r="C3" s="169"/>
      <c r="D3" s="169"/>
    </row>
    <row r="4" spans="1:4" ht="36">
      <c r="A4" s="173"/>
      <c r="B4" s="22" t="s">
        <v>742</v>
      </c>
      <c r="C4" s="22" t="s">
        <v>746</v>
      </c>
      <c r="D4" s="22" t="s">
        <v>750</v>
      </c>
    </row>
    <row r="5" spans="1:4" ht="15">
      <c r="A5" s="27" t="s">
        <v>80</v>
      </c>
      <c r="B5" s="28" t="s">
        <v>81</v>
      </c>
      <c r="C5" s="28" t="s">
        <v>81</v>
      </c>
      <c r="D5" s="28" t="s">
        <v>81</v>
      </c>
    </row>
    <row r="6" spans="1:4" ht="15">
      <c r="A6" s="32" t="s">
        <v>65</v>
      </c>
      <c r="B6" s="33" t="s">
        <v>743</v>
      </c>
      <c r="C6" s="33" t="s">
        <v>747</v>
      </c>
      <c r="D6" s="33" t="s">
        <v>751</v>
      </c>
    </row>
    <row r="7" spans="1:4" ht="15">
      <c r="A7" s="27" t="s">
        <v>67</v>
      </c>
      <c r="B7" s="28" t="s">
        <v>774</v>
      </c>
      <c r="C7" s="28" t="s">
        <v>774</v>
      </c>
      <c r="D7" s="28" t="s">
        <v>774</v>
      </c>
    </row>
    <row r="8" spans="1:4" ht="90">
      <c r="A8" s="32" t="s">
        <v>61</v>
      </c>
      <c r="B8" s="34" t="s">
        <v>744</v>
      </c>
      <c r="C8" s="34" t="s">
        <v>748</v>
      </c>
      <c r="D8" s="34" t="s">
        <v>752</v>
      </c>
    </row>
    <row r="9" spans="1:4" ht="15">
      <c r="A9" s="27" t="s">
        <v>1517</v>
      </c>
      <c r="B9" s="41">
        <v>7972</v>
      </c>
      <c r="C9" s="41">
        <v>52532</v>
      </c>
      <c r="D9" s="41">
        <v>15934</v>
      </c>
    </row>
    <row r="10" spans="1:4" ht="15">
      <c r="A10" s="32" t="s">
        <v>102</v>
      </c>
      <c r="B10" s="62" t="s">
        <v>63</v>
      </c>
      <c r="C10" s="62" t="s">
        <v>1325</v>
      </c>
      <c r="D10" s="60" t="s">
        <v>1326</v>
      </c>
    </row>
    <row r="11" spans="1:4" ht="409.6">
      <c r="A11" s="27" t="s">
        <v>101</v>
      </c>
      <c r="B11" s="42" t="s">
        <v>745</v>
      </c>
      <c r="C11" s="31" t="s">
        <v>749</v>
      </c>
      <c r="D11" s="31" t="s">
        <v>753</v>
      </c>
    </row>
    <row r="12" spans="1:4" ht="45">
      <c r="A12" s="32" t="s">
        <v>68</v>
      </c>
      <c r="B12" s="34" t="s">
        <v>168</v>
      </c>
      <c r="C12" s="34" t="s">
        <v>313</v>
      </c>
      <c r="D12" s="34" t="s">
        <v>313</v>
      </c>
    </row>
    <row r="13" spans="1:4" ht="15">
      <c r="A13" s="27" t="s">
        <v>69</v>
      </c>
      <c r="B13" s="28" t="s">
        <v>3</v>
      </c>
      <c r="C13" s="28" t="s">
        <v>3</v>
      </c>
      <c r="D13" s="28" t="s">
        <v>3</v>
      </c>
    </row>
    <row r="14" spans="1:4" ht="15">
      <c r="A14" s="32" t="s">
        <v>100</v>
      </c>
      <c r="B14" s="34" t="s">
        <v>64</v>
      </c>
      <c r="C14" s="34" t="s">
        <v>64</v>
      </c>
      <c r="D14" s="34" t="s">
        <v>3</v>
      </c>
    </row>
    <row r="15" spans="1:4" ht="15">
      <c r="A15" s="27" t="s">
        <v>72</v>
      </c>
      <c r="B15" s="41" t="s">
        <v>73</v>
      </c>
      <c r="C15" s="41" t="s">
        <v>182</v>
      </c>
      <c r="D15" s="41" t="s">
        <v>182</v>
      </c>
    </row>
    <row r="16" spans="1:4" ht="15">
      <c r="A16" s="32" t="s">
        <v>99</v>
      </c>
      <c r="B16" s="36" t="s">
        <v>64</v>
      </c>
      <c r="C16" s="36" t="s">
        <v>64</v>
      </c>
      <c r="D16" s="36" t="s">
        <v>64</v>
      </c>
    </row>
    <row r="17" spans="1:5" ht="30">
      <c r="A17" s="27" t="s">
        <v>70</v>
      </c>
      <c r="B17" s="28" t="s">
        <v>64</v>
      </c>
      <c r="C17" s="28" t="s">
        <v>64</v>
      </c>
      <c r="D17" s="28" t="s">
        <v>64</v>
      </c>
    </row>
    <row r="18" spans="1:5" ht="15">
      <c r="A18" s="32" t="s">
        <v>71</v>
      </c>
      <c r="B18" s="34" t="s">
        <v>64</v>
      </c>
      <c r="C18" s="34" t="s">
        <v>64</v>
      </c>
      <c r="D18" s="34" t="s">
        <v>64</v>
      </c>
    </row>
    <row r="19" spans="1:5" ht="105">
      <c r="A19" s="27" t="s">
        <v>770</v>
      </c>
      <c r="B19" s="28" t="s">
        <v>1767</v>
      </c>
      <c r="C19" s="28" t="s">
        <v>1765</v>
      </c>
      <c r="D19" s="28" t="s">
        <v>1766</v>
      </c>
    </row>
    <row r="20" spans="1:5" ht="30">
      <c r="A20" s="32" t="s">
        <v>771</v>
      </c>
      <c r="B20" s="63" t="s">
        <v>2</v>
      </c>
      <c r="C20" s="63" t="s">
        <v>2</v>
      </c>
      <c r="D20" s="63" t="s">
        <v>1011</v>
      </c>
    </row>
    <row r="21" spans="1:5" ht="30">
      <c r="A21" s="27" t="s">
        <v>772</v>
      </c>
      <c r="B21" s="61" t="s">
        <v>853</v>
      </c>
      <c r="C21" s="61" t="s">
        <v>1153</v>
      </c>
      <c r="D21" s="61" t="s">
        <v>1154</v>
      </c>
    </row>
    <row r="22" spans="1:5" ht="342">
      <c r="A22" s="32" t="s">
        <v>773</v>
      </c>
      <c r="B22" s="63" t="s">
        <v>1768</v>
      </c>
      <c r="C22" s="63" t="s">
        <v>1769</v>
      </c>
      <c r="D22" s="63" t="s">
        <v>1770</v>
      </c>
    </row>
    <row r="23" spans="1:5" ht="15">
      <c r="A23" s="27" t="s">
        <v>0</v>
      </c>
      <c r="B23" s="46">
        <v>43755</v>
      </c>
      <c r="C23" s="46">
        <v>43755</v>
      </c>
      <c r="D23" s="46">
        <v>43755</v>
      </c>
    </row>
    <row r="24" spans="1:5" ht="95" customHeight="1">
      <c r="A24" s="170" t="s">
        <v>1562</v>
      </c>
      <c r="B24" s="171"/>
      <c r="C24" s="171"/>
      <c r="D24" s="171"/>
      <c r="E24" s="126"/>
    </row>
    <row r="25" spans="1:5" ht="158.5" customHeight="1">
      <c r="A25" s="170" t="s">
        <v>1631</v>
      </c>
      <c r="B25" s="170"/>
      <c r="C25" s="170"/>
      <c r="D25" s="170"/>
    </row>
  </sheetData>
  <mergeCells count="5">
    <mergeCell ref="A24:D24"/>
    <mergeCell ref="A25:D25"/>
    <mergeCell ref="A1:D1"/>
    <mergeCell ref="A3:A4"/>
    <mergeCell ref="B3:D3"/>
  </mergeCells>
  <hyperlinks>
    <hyperlink ref="A2" location="Summary!A1" display="Back to summary" xr:uid="{00000000-0004-0000-3300-000000000000}"/>
  </hyperlinks>
  <pageMargins left="0.7" right="0.7" top="0.75" bottom="0.75" header="0.3" footer="0.3"/>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3"/>
  <dimension ref="A1:E25"/>
  <sheetViews>
    <sheetView showGridLines="0" zoomScaleNormal="100" workbookViewId="0">
      <pane xSplit="1" ySplit="4" topLeftCell="B5" activePane="bottomRight" state="frozen"/>
      <selection activeCell="E29" sqref="E29"/>
      <selection pane="topRight" activeCell="E29" sqref="E29"/>
      <selection pane="bottomLeft" activeCell="E29" sqref="E29"/>
      <selection pane="bottomRight" activeCell="A2" sqref="A2"/>
    </sheetView>
  </sheetViews>
  <sheetFormatPr baseColWidth="10" defaultColWidth="8.83203125" defaultRowHeight="14"/>
  <cols>
    <col min="1" max="1" width="33.5" bestFit="1" customWidth="1"/>
    <col min="2" max="2" width="108.33203125" customWidth="1"/>
    <col min="3" max="3" width="51.1640625" customWidth="1"/>
    <col min="4" max="5" width="41.83203125" customWidth="1"/>
  </cols>
  <sheetData>
    <row r="1" spans="1:5" ht="26">
      <c r="A1" s="174" t="s">
        <v>904</v>
      </c>
      <c r="B1" s="174"/>
      <c r="C1" s="174"/>
      <c r="D1" s="174"/>
      <c r="E1" s="174"/>
    </row>
    <row r="2" spans="1:5" ht="15">
      <c r="A2" s="43" t="s">
        <v>59</v>
      </c>
      <c r="B2" s="25"/>
      <c r="C2" s="25"/>
      <c r="D2" s="25"/>
      <c r="E2" s="25"/>
    </row>
    <row r="3" spans="1:5" ht="17">
      <c r="A3" s="173" t="s">
        <v>58</v>
      </c>
      <c r="B3" s="169" t="s">
        <v>769</v>
      </c>
      <c r="C3" s="169"/>
      <c r="D3" s="169"/>
      <c r="E3" s="169"/>
    </row>
    <row r="4" spans="1:5" ht="18">
      <c r="A4" s="173"/>
      <c r="B4" s="22" t="s">
        <v>652</v>
      </c>
      <c r="C4" s="22" t="s">
        <v>756</v>
      </c>
      <c r="D4" s="22" t="s">
        <v>393</v>
      </c>
      <c r="E4" s="22" t="s">
        <v>762</v>
      </c>
    </row>
    <row r="5" spans="1:5" ht="15">
      <c r="A5" s="27" t="s">
        <v>80</v>
      </c>
      <c r="B5" s="28" t="s">
        <v>81</v>
      </c>
      <c r="C5" s="28" t="s">
        <v>81</v>
      </c>
      <c r="D5" s="28" t="s">
        <v>81</v>
      </c>
      <c r="E5" s="28" t="s">
        <v>81</v>
      </c>
    </row>
    <row r="6" spans="1:5" ht="15">
      <c r="A6" s="32" t="s">
        <v>65</v>
      </c>
      <c r="B6" s="33" t="s">
        <v>754</v>
      </c>
      <c r="C6" s="33">
        <v>43647</v>
      </c>
      <c r="D6" s="33">
        <v>43556</v>
      </c>
      <c r="E6" s="33">
        <v>43556</v>
      </c>
    </row>
    <row r="7" spans="1:5" ht="15">
      <c r="A7" s="27" t="s">
        <v>67</v>
      </c>
      <c r="B7" s="28" t="s">
        <v>774</v>
      </c>
      <c r="C7" s="28" t="s">
        <v>774</v>
      </c>
      <c r="D7" s="28" t="s">
        <v>774</v>
      </c>
      <c r="E7" s="28" t="s">
        <v>774</v>
      </c>
    </row>
    <row r="8" spans="1:5" ht="45">
      <c r="A8" s="32" t="s">
        <v>61</v>
      </c>
      <c r="B8" s="34" t="s">
        <v>130</v>
      </c>
      <c r="C8" s="34" t="s">
        <v>397</v>
      </c>
      <c r="D8" s="34" t="s">
        <v>759</v>
      </c>
      <c r="E8" s="34" t="s">
        <v>759</v>
      </c>
    </row>
    <row r="9" spans="1:5" ht="15">
      <c r="A9" s="27" t="s">
        <v>1517</v>
      </c>
      <c r="B9" s="41">
        <v>2324</v>
      </c>
      <c r="C9" s="41">
        <v>135</v>
      </c>
      <c r="D9" s="41">
        <v>605</v>
      </c>
      <c r="E9" s="41">
        <v>2150</v>
      </c>
    </row>
    <row r="10" spans="1:5" ht="15">
      <c r="A10" s="32" t="s">
        <v>102</v>
      </c>
      <c r="B10" s="62" t="s">
        <v>63</v>
      </c>
      <c r="C10" s="62" t="s">
        <v>1527</v>
      </c>
      <c r="D10" s="60" t="s">
        <v>63</v>
      </c>
      <c r="E10" s="60" t="s">
        <v>1326</v>
      </c>
    </row>
    <row r="11" spans="1:5" ht="409.6">
      <c r="A11" s="27" t="s">
        <v>101</v>
      </c>
      <c r="B11" s="28" t="s">
        <v>765</v>
      </c>
      <c r="C11" s="31" t="s">
        <v>758</v>
      </c>
      <c r="D11" s="31" t="s">
        <v>761</v>
      </c>
      <c r="E11" s="31" t="s">
        <v>764</v>
      </c>
    </row>
    <row r="12" spans="1:5" ht="30">
      <c r="A12" s="32" t="s">
        <v>68</v>
      </c>
      <c r="B12" s="34" t="s">
        <v>133</v>
      </c>
      <c r="C12" s="34" t="s">
        <v>177</v>
      </c>
      <c r="D12" s="34" t="s">
        <v>313</v>
      </c>
      <c r="E12" s="34" t="s">
        <v>313</v>
      </c>
    </row>
    <row r="13" spans="1:5" ht="15">
      <c r="A13" s="27" t="s">
        <v>69</v>
      </c>
      <c r="B13" s="28" t="s">
        <v>3</v>
      </c>
      <c r="C13" s="28" t="s">
        <v>64</v>
      </c>
      <c r="D13" s="28" t="s">
        <v>3</v>
      </c>
      <c r="E13" s="28" t="s">
        <v>3</v>
      </c>
    </row>
    <row r="14" spans="1:5" ht="15">
      <c r="A14" s="32" t="s">
        <v>100</v>
      </c>
      <c r="B14" s="34" t="s">
        <v>64</v>
      </c>
      <c r="C14" s="34" t="s">
        <v>64</v>
      </c>
      <c r="D14" s="34" t="s">
        <v>64</v>
      </c>
      <c r="E14" s="34" t="s">
        <v>64</v>
      </c>
    </row>
    <row r="15" spans="1:5" ht="15">
      <c r="A15" s="27" t="s">
        <v>72</v>
      </c>
      <c r="B15" s="41" t="s">
        <v>73</v>
      </c>
      <c r="C15" s="41" t="s">
        <v>73</v>
      </c>
      <c r="D15" s="41" t="s">
        <v>73</v>
      </c>
      <c r="E15" s="41" t="s">
        <v>73</v>
      </c>
    </row>
    <row r="16" spans="1:5" ht="60">
      <c r="A16" s="32" t="s">
        <v>99</v>
      </c>
      <c r="B16" s="36" t="s">
        <v>64</v>
      </c>
      <c r="C16" s="36" t="s">
        <v>757</v>
      </c>
      <c r="D16" s="34" t="s">
        <v>760</v>
      </c>
      <c r="E16" s="34" t="s">
        <v>763</v>
      </c>
    </row>
    <row r="17" spans="1:5" ht="30">
      <c r="A17" s="27" t="s">
        <v>70</v>
      </c>
      <c r="B17" s="28" t="s">
        <v>64</v>
      </c>
      <c r="C17" s="28" t="s">
        <v>3</v>
      </c>
      <c r="D17" s="28" t="s">
        <v>3</v>
      </c>
      <c r="E17" s="28" t="s">
        <v>3</v>
      </c>
    </row>
    <row r="18" spans="1:5" ht="15">
      <c r="A18" s="32" t="s">
        <v>71</v>
      </c>
      <c r="B18" s="34" t="s">
        <v>755</v>
      </c>
      <c r="C18" s="34" t="s">
        <v>64</v>
      </c>
      <c r="D18" s="34" t="s">
        <v>64</v>
      </c>
      <c r="E18" s="34" t="s">
        <v>64</v>
      </c>
    </row>
    <row r="19" spans="1:5" ht="120">
      <c r="A19" s="27" t="s">
        <v>770</v>
      </c>
      <c r="B19" s="28" t="s">
        <v>955</v>
      </c>
      <c r="C19" s="28" t="s">
        <v>2</v>
      </c>
      <c r="D19" s="28" t="s">
        <v>1157</v>
      </c>
      <c r="E19" s="28" t="s">
        <v>1157</v>
      </c>
    </row>
    <row r="20" spans="1:5" ht="75">
      <c r="A20" s="32" t="s">
        <v>771</v>
      </c>
      <c r="B20" s="63" t="s">
        <v>2</v>
      </c>
      <c r="C20" s="34" t="s">
        <v>2</v>
      </c>
      <c r="D20" s="34" t="s">
        <v>1158</v>
      </c>
      <c r="E20" s="34" t="s">
        <v>1158</v>
      </c>
    </row>
    <row r="21" spans="1:5" ht="30">
      <c r="A21" s="27" t="s">
        <v>772</v>
      </c>
      <c r="B21" s="61" t="s">
        <v>1155</v>
      </c>
      <c r="C21" s="61" t="s">
        <v>2</v>
      </c>
      <c r="D21" s="61" t="s">
        <v>2</v>
      </c>
      <c r="E21" s="61" t="s">
        <v>2</v>
      </c>
    </row>
    <row r="22" spans="1:5" ht="150">
      <c r="A22" s="32" t="s">
        <v>773</v>
      </c>
      <c r="B22" s="63" t="s">
        <v>1684</v>
      </c>
      <c r="C22" s="34" t="s">
        <v>1156</v>
      </c>
      <c r="D22" s="34" t="s">
        <v>1159</v>
      </c>
      <c r="E22" s="34" t="s">
        <v>1160</v>
      </c>
    </row>
    <row r="23" spans="1:5" ht="15">
      <c r="A23" s="27" t="s">
        <v>0</v>
      </c>
      <c r="B23" s="46">
        <v>43755</v>
      </c>
      <c r="C23" s="46">
        <v>43755</v>
      </c>
      <c r="D23" s="46">
        <v>43755</v>
      </c>
      <c r="E23" s="46">
        <v>43755</v>
      </c>
    </row>
    <row r="24" spans="1:5" ht="76" customHeight="1">
      <c r="A24" s="170" t="s">
        <v>1563</v>
      </c>
      <c r="B24" s="171"/>
      <c r="C24" s="171"/>
      <c r="D24" s="171"/>
      <c r="E24" s="171"/>
    </row>
    <row r="25" spans="1:5" ht="134" customHeight="1">
      <c r="A25" s="170" t="s">
        <v>1632</v>
      </c>
      <c r="B25" s="170"/>
      <c r="C25" s="170"/>
      <c r="D25" s="170"/>
      <c r="E25" s="170"/>
    </row>
  </sheetData>
  <mergeCells count="5">
    <mergeCell ref="A24:E24"/>
    <mergeCell ref="A25:E25"/>
    <mergeCell ref="A1:E1"/>
    <mergeCell ref="A3:A4"/>
    <mergeCell ref="B3:E3"/>
  </mergeCells>
  <hyperlinks>
    <hyperlink ref="A2" location="Summary!A1" display="Back to summary" xr:uid="{00000000-0004-0000-3400-000000000000}"/>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E25"/>
  <sheetViews>
    <sheetView showGridLines="0" zoomScaleNormal="100" workbookViewId="0">
      <pane ySplit="4" topLeftCell="A5" activePane="bottomLeft" state="frozen"/>
      <selection activeCell="E29" sqref="E29"/>
      <selection pane="bottomLeft" activeCell="A3" sqref="A3:A4"/>
    </sheetView>
  </sheetViews>
  <sheetFormatPr baseColWidth="10" defaultColWidth="8.5" defaultRowHeight="14"/>
  <cols>
    <col min="1" max="1" width="40.83203125" style="7" customWidth="1"/>
    <col min="2" max="2" width="72.33203125" style="4" customWidth="1"/>
    <col min="3" max="16384" width="8.5" style="4"/>
  </cols>
  <sheetData>
    <row r="1" spans="1:2" ht="26">
      <c r="A1" s="174" t="s">
        <v>856</v>
      </c>
      <c r="B1" s="174"/>
    </row>
    <row r="2" spans="1:2" ht="15">
      <c r="A2" s="43" t="s">
        <v>59</v>
      </c>
      <c r="B2" s="25"/>
    </row>
    <row r="3" spans="1:2" ht="17">
      <c r="A3" s="173" t="s">
        <v>58</v>
      </c>
      <c r="B3" s="70" t="s">
        <v>769</v>
      </c>
    </row>
    <row r="4" spans="1:2" ht="18">
      <c r="A4" s="173"/>
      <c r="B4" s="22" t="s">
        <v>1167</v>
      </c>
    </row>
    <row r="5" spans="1:2" ht="15">
      <c r="A5" s="27" t="s">
        <v>80</v>
      </c>
      <c r="B5" s="28">
        <v>1115</v>
      </c>
    </row>
    <row r="6" spans="1:2" ht="15">
      <c r="A6" s="32" t="s">
        <v>65</v>
      </c>
      <c r="B6" s="33" t="s">
        <v>1176</v>
      </c>
    </row>
    <row r="7" spans="1:2" ht="15">
      <c r="A7" s="27" t="s">
        <v>67</v>
      </c>
      <c r="B7" s="28" t="s">
        <v>774</v>
      </c>
    </row>
    <row r="8" spans="1:2" ht="45">
      <c r="A8" s="32" t="s">
        <v>61</v>
      </c>
      <c r="B8" s="34" t="s">
        <v>1175</v>
      </c>
    </row>
    <row r="9" spans="1:2" ht="15">
      <c r="A9" s="27" t="s">
        <v>1517</v>
      </c>
      <c r="B9" s="41" t="s">
        <v>2</v>
      </c>
    </row>
    <row r="10" spans="1:2" ht="15">
      <c r="A10" s="32" t="s">
        <v>102</v>
      </c>
      <c r="B10" s="35" t="s">
        <v>1325</v>
      </c>
    </row>
    <row r="11" spans="1:2" ht="45">
      <c r="A11" s="27" t="s">
        <v>101</v>
      </c>
      <c r="B11" s="28" t="s">
        <v>1174</v>
      </c>
    </row>
    <row r="12" spans="1:2" ht="30">
      <c r="A12" s="32" t="s">
        <v>68</v>
      </c>
      <c r="B12" s="34" t="s">
        <v>313</v>
      </c>
    </row>
    <row r="13" spans="1:2" ht="15">
      <c r="A13" s="27" t="s">
        <v>69</v>
      </c>
      <c r="B13" s="28" t="s">
        <v>2</v>
      </c>
    </row>
    <row r="14" spans="1:2" ht="15">
      <c r="A14" s="32" t="s">
        <v>100</v>
      </c>
      <c r="B14" s="34" t="s">
        <v>2</v>
      </c>
    </row>
    <row r="15" spans="1:2" ht="15">
      <c r="A15" s="27" t="s">
        <v>72</v>
      </c>
      <c r="B15" s="28" t="s">
        <v>2</v>
      </c>
    </row>
    <row r="16" spans="1:2" ht="15">
      <c r="A16" s="32" t="s">
        <v>99</v>
      </c>
      <c r="B16" s="36" t="s">
        <v>2</v>
      </c>
    </row>
    <row r="17" spans="1:5" ht="30">
      <c r="A17" s="27" t="s">
        <v>70</v>
      </c>
      <c r="B17" s="28" t="s">
        <v>2</v>
      </c>
    </row>
    <row r="18" spans="1:5" ht="15">
      <c r="A18" s="32" t="s">
        <v>71</v>
      </c>
      <c r="B18" s="34" t="s">
        <v>2</v>
      </c>
    </row>
    <row r="19" spans="1:5" ht="15">
      <c r="A19" s="27" t="s">
        <v>1171</v>
      </c>
      <c r="B19" s="28" t="s">
        <v>1307</v>
      </c>
    </row>
    <row r="20" spans="1:5" ht="255">
      <c r="A20" s="32" t="s">
        <v>1168</v>
      </c>
      <c r="B20" s="63" t="s">
        <v>1688</v>
      </c>
    </row>
    <row r="21" spans="1:5" ht="30">
      <c r="A21" s="27" t="s">
        <v>1169</v>
      </c>
      <c r="B21" s="61" t="s">
        <v>1172</v>
      </c>
    </row>
    <row r="22" spans="1:5" ht="314">
      <c r="A22" s="32" t="s">
        <v>1173</v>
      </c>
      <c r="B22" s="63" t="s">
        <v>1687</v>
      </c>
    </row>
    <row r="23" spans="1:5" ht="15">
      <c r="A23" s="27" t="s">
        <v>0</v>
      </c>
      <c r="B23" s="46">
        <v>43762</v>
      </c>
    </row>
    <row r="24" spans="1:5" ht="103" customHeight="1">
      <c r="A24" s="170" t="s">
        <v>1536</v>
      </c>
      <c r="B24" s="171"/>
      <c r="C24" s="127"/>
      <c r="D24" s="127"/>
      <c r="E24" s="127"/>
    </row>
    <row r="25" spans="1:5" ht="85.25" customHeight="1">
      <c r="A25" s="170" t="s">
        <v>1308</v>
      </c>
      <c r="B25" s="170"/>
    </row>
  </sheetData>
  <mergeCells count="4">
    <mergeCell ref="A1:B1"/>
    <mergeCell ref="A24:B24"/>
    <mergeCell ref="A25:B25"/>
    <mergeCell ref="A3:A4"/>
  </mergeCells>
  <hyperlinks>
    <hyperlink ref="A2" location="'Summary - 1115'!A1" display="Back to summary" xr:uid="{00000000-0004-0000-0400-000000000000}"/>
  </hyperlinks>
  <pageMargins left="0.25" right="0.25" top="0.5" bottom="0.5" header="0.3" footer="0.3"/>
  <pageSetup paperSize="17" scale="87"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E25"/>
  <sheetViews>
    <sheetView showGridLines="0" zoomScaleNormal="100" workbookViewId="0">
      <pane xSplit="1" ySplit="4" topLeftCell="B5" activePane="bottomRight" state="frozen"/>
      <selection activeCell="E29" sqref="E29"/>
      <selection pane="topRight" activeCell="E29" sqref="E29"/>
      <selection pane="bottomLeft" activeCell="E29" sqref="E29"/>
      <selection pane="bottomRight" activeCell="A3" sqref="A3:A4"/>
    </sheetView>
  </sheetViews>
  <sheetFormatPr baseColWidth="10" defaultColWidth="8.5" defaultRowHeight="14"/>
  <cols>
    <col min="1" max="1" width="33.6640625" style="7" customWidth="1"/>
    <col min="2" max="2" width="56.33203125" style="4" customWidth="1"/>
    <col min="3" max="3" width="38.5" style="4" customWidth="1"/>
    <col min="4" max="4" width="51.6640625" style="8" customWidth="1"/>
    <col min="5" max="5" width="45.6640625" style="6" customWidth="1"/>
    <col min="6" max="16384" width="8.5" style="4"/>
  </cols>
  <sheetData>
    <row r="1" spans="1:5" ht="26">
      <c r="A1" s="174" t="s">
        <v>857</v>
      </c>
      <c r="B1" s="174"/>
      <c r="C1" s="174"/>
      <c r="D1" s="174"/>
      <c r="E1" s="174"/>
    </row>
    <row r="2" spans="1:5" ht="15">
      <c r="A2" s="43" t="s">
        <v>59</v>
      </c>
      <c r="B2" s="25"/>
      <c r="C2" s="25"/>
      <c r="D2" s="25"/>
      <c r="E2" s="25"/>
    </row>
    <row r="3" spans="1:5" ht="17">
      <c r="A3" s="173" t="s">
        <v>58</v>
      </c>
      <c r="B3" s="169" t="s">
        <v>769</v>
      </c>
      <c r="C3" s="169"/>
      <c r="D3" s="169"/>
      <c r="E3" s="169"/>
    </row>
    <row r="4" spans="1:5" ht="36">
      <c r="A4" s="173"/>
      <c r="B4" s="22" t="s">
        <v>158</v>
      </c>
      <c r="C4" s="22" t="s">
        <v>150</v>
      </c>
      <c r="D4" s="22" t="s">
        <v>152</v>
      </c>
      <c r="E4" s="22" t="s">
        <v>156</v>
      </c>
    </row>
    <row r="5" spans="1:5" ht="15">
      <c r="A5" s="27" t="s">
        <v>80</v>
      </c>
      <c r="B5" s="28" t="s">
        <v>81</v>
      </c>
      <c r="C5" s="28" t="s">
        <v>81</v>
      </c>
      <c r="D5" s="28" t="s">
        <v>81</v>
      </c>
      <c r="E5" s="29" t="s">
        <v>104</v>
      </c>
    </row>
    <row r="6" spans="1:5" ht="15">
      <c r="A6" s="32" t="s">
        <v>65</v>
      </c>
      <c r="B6" s="33" t="s">
        <v>149</v>
      </c>
      <c r="C6" s="33" t="s">
        <v>151</v>
      </c>
      <c r="D6" s="33" t="s">
        <v>153</v>
      </c>
      <c r="E6" s="33">
        <v>43076</v>
      </c>
    </row>
    <row r="7" spans="1:5" ht="15">
      <c r="A7" s="27" t="s">
        <v>67</v>
      </c>
      <c r="B7" s="28" t="s">
        <v>774</v>
      </c>
      <c r="C7" s="28" t="s">
        <v>774</v>
      </c>
      <c r="D7" s="28" t="s">
        <v>774</v>
      </c>
      <c r="E7" s="28" t="s">
        <v>774</v>
      </c>
    </row>
    <row r="8" spans="1:5" ht="45">
      <c r="A8" s="32" t="s">
        <v>61</v>
      </c>
      <c r="B8" s="34" t="s">
        <v>130</v>
      </c>
      <c r="C8" s="34" t="s">
        <v>131</v>
      </c>
      <c r="D8" s="34" t="s">
        <v>130</v>
      </c>
      <c r="E8" s="34" t="s">
        <v>154</v>
      </c>
    </row>
    <row r="9" spans="1:5" ht="15">
      <c r="A9" s="27" t="s">
        <v>1517</v>
      </c>
      <c r="B9" s="41">
        <v>11350</v>
      </c>
      <c r="C9" s="41">
        <v>4303</v>
      </c>
      <c r="D9" s="41">
        <v>1300</v>
      </c>
      <c r="E9" s="41">
        <v>200</v>
      </c>
    </row>
    <row r="10" spans="1:5" ht="15">
      <c r="A10" s="32" t="s">
        <v>102</v>
      </c>
      <c r="B10" s="35" t="s">
        <v>63</v>
      </c>
      <c r="C10" s="35" t="s">
        <v>63</v>
      </c>
      <c r="D10" s="35" t="s">
        <v>63</v>
      </c>
      <c r="E10" s="35" t="s">
        <v>63</v>
      </c>
    </row>
    <row r="11" spans="1:5" ht="384">
      <c r="A11" s="27" t="s">
        <v>101</v>
      </c>
      <c r="B11" s="28" t="s">
        <v>1309</v>
      </c>
      <c r="C11" s="31" t="s">
        <v>160</v>
      </c>
      <c r="D11" s="31" t="s">
        <v>161</v>
      </c>
      <c r="E11" s="31" t="s">
        <v>155</v>
      </c>
    </row>
    <row r="12" spans="1:5" ht="27.5" customHeight="1">
      <c r="A12" s="32" t="s">
        <v>68</v>
      </c>
      <c r="B12" s="34" t="s">
        <v>133</v>
      </c>
      <c r="C12" s="34" t="s">
        <v>82</v>
      </c>
      <c r="D12" s="34" t="s">
        <v>133</v>
      </c>
      <c r="E12" s="34" t="s">
        <v>82</v>
      </c>
    </row>
    <row r="13" spans="1:5" ht="15">
      <c r="A13" s="27" t="s">
        <v>69</v>
      </c>
      <c r="B13" s="28" t="s">
        <v>64</v>
      </c>
      <c r="C13" s="28" t="s">
        <v>64</v>
      </c>
      <c r="D13" s="28" t="s">
        <v>64</v>
      </c>
      <c r="E13" s="28" t="s">
        <v>64</v>
      </c>
    </row>
    <row r="14" spans="1:5" ht="15">
      <c r="A14" s="32" t="s">
        <v>100</v>
      </c>
      <c r="B14" s="34" t="s">
        <v>64</v>
      </c>
      <c r="C14" s="34" t="s">
        <v>64</v>
      </c>
      <c r="D14" s="34" t="s">
        <v>64</v>
      </c>
      <c r="E14" s="34" t="s">
        <v>64</v>
      </c>
    </row>
    <row r="15" spans="1:5" ht="15">
      <c r="A15" s="27" t="s">
        <v>72</v>
      </c>
      <c r="B15" s="28" t="s">
        <v>73</v>
      </c>
      <c r="C15" s="28" t="s">
        <v>73</v>
      </c>
      <c r="D15" s="28" t="s">
        <v>73</v>
      </c>
      <c r="E15" s="28" t="s">
        <v>73</v>
      </c>
    </row>
    <row r="16" spans="1:5" ht="15">
      <c r="A16" s="32" t="s">
        <v>99</v>
      </c>
      <c r="B16" s="36" t="s">
        <v>157</v>
      </c>
      <c r="C16" s="36" t="s">
        <v>159</v>
      </c>
      <c r="D16" s="34" t="s">
        <v>64</v>
      </c>
      <c r="E16" s="34" t="s">
        <v>64</v>
      </c>
    </row>
    <row r="17" spans="1:5" ht="30">
      <c r="A17" s="27" t="s">
        <v>70</v>
      </c>
      <c r="B17" s="28" t="s">
        <v>3</v>
      </c>
      <c r="C17" s="28" t="s">
        <v>3</v>
      </c>
      <c r="D17" s="28" t="s">
        <v>3</v>
      </c>
      <c r="E17" s="28" t="s">
        <v>3</v>
      </c>
    </row>
    <row r="18" spans="1:5" ht="15">
      <c r="A18" s="32" t="s">
        <v>71</v>
      </c>
      <c r="B18" s="34" t="s">
        <v>64</v>
      </c>
      <c r="C18" s="34" t="s">
        <v>64</v>
      </c>
      <c r="D18" s="34" t="s">
        <v>64</v>
      </c>
      <c r="E18" s="34" t="s">
        <v>64</v>
      </c>
    </row>
    <row r="19" spans="1:5" ht="45">
      <c r="A19" s="27" t="s">
        <v>770</v>
      </c>
      <c r="B19" s="28" t="s">
        <v>786</v>
      </c>
      <c r="C19" s="28" t="s">
        <v>787</v>
      </c>
      <c r="D19" s="28" t="s">
        <v>2</v>
      </c>
      <c r="E19" s="28" t="s">
        <v>2</v>
      </c>
    </row>
    <row r="20" spans="1:5" customFormat="1" ht="30">
      <c r="A20" s="32" t="s">
        <v>771</v>
      </c>
      <c r="B20" s="63" t="s">
        <v>2</v>
      </c>
      <c r="C20" s="34" t="s">
        <v>788</v>
      </c>
      <c r="D20" s="34" t="s">
        <v>789</v>
      </c>
      <c r="E20" s="34" t="s">
        <v>2</v>
      </c>
    </row>
    <row r="21" spans="1:5" customFormat="1" ht="30">
      <c r="A21" s="27" t="s">
        <v>772</v>
      </c>
      <c r="B21" s="61" t="s">
        <v>2</v>
      </c>
      <c r="C21" s="28" t="s">
        <v>2</v>
      </c>
      <c r="D21" s="28" t="s">
        <v>2</v>
      </c>
      <c r="E21" s="28" t="s">
        <v>2</v>
      </c>
    </row>
    <row r="22" spans="1:5" customFormat="1" ht="105">
      <c r="A22" s="32" t="s">
        <v>773</v>
      </c>
      <c r="B22" s="63" t="s">
        <v>1311</v>
      </c>
      <c r="C22" s="34" t="s">
        <v>791</v>
      </c>
      <c r="D22" s="34" t="s">
        <v>790</v>
      </c>
      <c r="E22" s="34" t="s">
        <v>1310</v>
      </c>
    </row>
    <row r="23" spans="1:5" s="30" customFormat="1" ht="15">
      <c r="A23" s="27" t="s">
        <v>0</v>
      </c>
      <c r="B23" s="46">
        <v>43721</v>
      </c>
      <c r="C23" s="46">
        <v>43721</v>
      </c>
      <c r="D23" s="46">
        <v>43721</v>
      </c>
      <c r="E23" s="46">
        <v>43721</v>
      </c>
    </row>
    <row r="24" spans="1:5" ht="87" customHeight="1">
      <c r="A24" s="170" t="s">
        <v>1571</v>
      </c>
      <c r="B24" s="171"/>
      <c r="C24" s="171"/>
      <c r="D24" s="171"/>
      <c r="E24" s="171"/>
    </row>
    <row r="25" spans="1:5" ht="178" customHeight="1">
      <c r="A25" s="170" t="s">
        <v>1570</v>
      </c>
      <c r="B25" s="170"/>
      <c r="C25" s="170"/>
      <c r="D25" s="170"/>
      <c r="E25" s="170"/>
    </row>
  </sheetData>
  <mergeCells count="5">
    <mergeCell ref="A1:E1"/>
    <mergeCell ref="A24:E24"/>
    <mergeCell ref="A25:E25"/>
    <mergeCell ref="A3:A4"/>
    <mergeCell ref="B3:E3"/>
  </mergeCells>
  <hyperlinks>
    <hyperlink ref="A2" location="Summary!A1" display="Back to summary" xr:uid="{00000000-0004-0000-0500-000000000000}"/>
  </hyperlinks>
  <pageMargins left="0.25" right="0.25" top="0.5" bottom="0.5" header="0.3" footer="0.3"/>
  <pageSetup paperSize="17" scale="87"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J25"/>
  <sheetViews>
    <sheetView showGridLines="0" zoomScaleNormal="100" workbookViewId="0">
      <pane xSplit="1" ySplit="4" topLeftCell="B5" activePane="bottomRight" state="frozen"/>
      <selection activeCell="E29" sqref="E29"/>
      <selection pane="topRight" activeCell="E29" sqref="E29"/>
      <selection pane="bottomLeft" activeCell="E29" sqref="E29"/>
      <selection pane="bottomRight" activeCell="A3" sqref="A3:A4"/>
    </sheetView>
  </sheetViews>
  <sheetFormatPr baseColWidth="10" defaultColWidth="8.5" defaultRowHeight="14"/>
  <cols>
    <col min="1" max="1" width="33.5" style="7" customWidth="1"/>
    <col min="2" max="2" width="36" style="4" customWidth="1"/>
    <col min="3" max="3" width="111.6640625" style="4" customWidth="1"/>
    <col min="4" max="4" width="29.33203125" style="8" customWidth="1"/>
    <col min="5" max="5" width="53.1640625" style="6" customWidth="1"/>
    <col min="6" max="6" width="27.5" style="6" customWidth="1"/>
    <col min="7" max="7" width="77" style="4" customWidth="1"/>
    <col min="8" max="8" width="55.6640625" style="4" customWidth="1"/>
    <col min="9" max="9" width="103.33203125" style="4" customWidth="1"/>
    <col min="10" max="16384" width="8.5" style="4"/>
  </cols>
  <sheetData>
    <row r="1" spans="1:9" ht="26">
      <c r="A1" s="174" t="s">
        <v>858</v>
      </c>
      <c r="B1" s="174"/>
      <c r="C1" s="174"/>
      <c r="D1" s="174"/>
      <c r="E1" s="174"/>
      <c r="F1" s="174"/>
      <c r="G1" s="174"/>
      <c r="H1" s="174"/>
      <c r="I1" s="174"/>
    </row>
    <row r="2" spans="1:9" s="127" customFormat="1" ht="15">
      <c r="A2" s="43" t="s">
        <v>59</v>
      </c>
      <c r="B2" s="130"/>
      <c r="C2" s="130"/>
      <c r="D2" s="130"/>
      <c r="E2" s="130"/>
      <c r="F2" s="130"/>
      <c r="G2" s="130"/>
      <c r="H2" s="130"/>
      <c r="I2" s="130"/>
    </row>
    <row r="3" spans="1:9" ht="17">
      <c r="A3" s="173" t="s">
        <v>58</v>
      </c>
      <c r="B3" s="169" t="s">
        <v>769</v>
      </c>
      <c r="C3" s="169"/>
      <c r="D3" s="169"/>
      <c r="E3" s="169"/>
      <c r="F3" s="169"/>
      <c r="G3" s="169"/>
      <c r="H3" s="169"/>
      <c r="I3" s="169"/>
    </row>
    <row r="4" spans="1:9" ht="54">
      <c r="A4" s="173"/>
      <c r="B4" s="22" t="s">
        <v>164</v>
      </c>
      <c r="C4" s="22" t="s">
        <v>166</v>
      </c>
      <c r="D4" s="22" t="s">
        <v>172</v>
      </c>
      <c r="E4" s="22" t="s">
        <v>178</v>
      </c>
      <c r="F4" s="22" t="s">
        <v>1229</v>
      </c>
      <c r="G4" s="22" t="s">
        <v>180</v>
      </c>
      <c r="H4" s="22" t="s">
        <v>1443</v>
      </c>
      <c r="I4" s="22" t="s">
        <v>1447</v>
      </c>
    </row>
    <row r="5" spans="1:9" ht="15">
      <c r="A5" s="27" t="s">
        <v>80</v>
      </c>
      <c r="B5" s="28" t="s">
        <v>81</v>
      </c>
      <c r="C5" s="28" t="s">
        <v>81</v>
      </c>
      <c r="D5" s="28" t="s">
        <v>81</v>
      </c>
      <c r="E5" s="29" t="s">
        <v>104</v>
      </c>
      <c r="F5" s="29" t="s">
        <v>104</v>
      </c>
      <c r="G5" s="29" t="s">
        <v>104</v>
      </c>
      <c r="H5" s="29" t="s">
        <v>104</v>
      </c>
      <c r="I5" s="29">
        <v>1115</v>
      </c>
    </row>
    <row r="6" spans="1:9" ht="15">
      <c r="A6" s="32" t="s">
        <v>65</v>
      </c>
      <c r="B6" s="33" t="s">
        <v>165</v>
      </c>
      <c r="C6" s="33" t="s">
        <v>167</v>
      </c>
      <c r="D6" s="33" t="s">
        <v>173</v>
      </c>
      <c r="E6" s="33">
        <v>43525</v>
      </c>
      <c r="F6" s="33">
        <v>42005</v>
      </c>
      <c r="G6" s="33">
        <v>43282</v>
      </c>
      <c r="H6" s="33">
        <v>43647</v>
      </c>
      <c r="I6" s="33">
        <v>42368</v>
      </c>
    </row>
    <row r="7" spans="1:9" ht="15">
      <c r="A7" s="27" t="s">
        <v>67</v>
      </c>
      <c r="B7" s="28" t="s">
        <v>774</v>
      </c>
      <c r="C7" s="28" t="s">
        <v>774</v>
      </c>
      <c r="D7" s="28" t="s">
        <v>774</v>
      </c>
      <c r="E7" s="28" t="s">
        <v>774</v>
      </c>
      <c r="F7" s="28" t="s">
        <v>774</v>
      </c>
      <c r="G7" s="28" t="s">
        <v>774</v>
      </c>
      <c r="H7" s="28" t="s">
        <v>774</v>
      </c>
      <c r="I7" s="28" t="s">
        <v>774</v>
      </c>
    </row>
    <row r="8" spans="1:9" ht="45">
      <c r="A8" s="32" t="s">
        <v>61</v>
      </c>
      <c r="B8" s="34" t="s">
        <v>131</v>
      </c>
      <c r="C8" s="34" t="s">
        <v>169</v>
      </c>
      <c r="D8" s="34" t="s">
        <v>175</v>
      </c>
      <c r="E8" s="34" t="s">
        <v>179</v>
      </c>
      <c r="F8" s="34" t="s">
        <v>169</v>
      </c>
      <c r="G8" s="34" t="s">
        <v>131</v>
      </c>
      <c r="H8" s="34" t="s">
        <v>187</v>
      </c>
      <c r="I8" s="34" t="s">
        <v>1450</v>
      </c>
    </row>
    <row r="9" spans="1:9" ht="15">
      <c r="A9" s="27" t="s">
        <v>1517</v>
      </c>
      <c r="B9" s="41">
        <v>130000</v>
      </c>
      <c r="C9" s="41">
        <v>6050</v>
      </c>
      <c r="D9" s="41">
        <v>1800</v>
      </c>
      <c r="E9" s="41">
        <v>7409</v>
      </c>
      <c r="F9" s="41">
        <v>125</v>
      </c>
      <c r="G9" s="41">
        <v>1000</v>
      </c>
      <c r="H9" s="41">
        <v>11370</v>
      </c>
      <c r="I9" s="41" t="s">
        <v>2</v>
      </c>
    </row>
    <row r="10" spans="1:9" ht="15">
      <c r="A10" s="32" t="s">
        <v>102</v>
      </c>
      <c r="B10" s="62" t="s">
        <v>1325</v>
      </c>
      <c r="C10" s="62" t="s">
        <v>1527</v>
      </c>
      <c r="D10" s="60" t="s">
        <v>1325</v>
      </c>
      <c r="E10" s="60" t="s">
        <v>1328</v>
      </c>
      <c r="F10" s="60" t="s">
        <v>1326</v>
      </c>
      <c r="G10" s="62" t="s">
        <v>196</v>
      </c>
      <c r="H10" s="62" t="s">
        <v>776</v>
      </c>
      <c r="I10" s="62" t="s">
        <v>1326</v>
      </c>
    </row>
    <row r="11" spans="1:9" ht="409.6">
      <c r="A11" s="27" t="s">
        <v>101</v>
      </c>
      <c r="B11" s="28" t="s">
        <v>1312</v>
      </c>
      <c r="C11" s="37" t="s">
        <v>171</v>
      </c>
      <c r="D11" s="31" t="s">
        <v>176</v>
      </c>
      <c r="E11" s="31" t="s">
        <v>184</v>
      </c>
      <c r="F11" s="31" t="s">
        <v>1624</v>
      </c>
      <c r="G11" s="71" t="s">
        <v>183</v>
      </c>
      <c r="H11" s="71" t="s">
        <v>1444</v>
      </c>
      <c r="I11" s="74" t="s">
        <v>1454</v>
      </c>
    </row>
    <row r="12" spans="1:9" ht="45">
      <c r="A12" s="32" t="s">
        <v>68</v>
      </c>
      <c r="B12" s="34" t="s">
        <v>82</v>
      </c>
      <c r="C12" s="34" t="s">
        <v>168</v>
      </c>
      <c r="D12" s="34" t="s">
        <v>174</v>
      </c>
      <c r="E12" s="34" t="s">
        <v>133</v>
      </c>
      <c r="F12" s="34" t="s">
        <v>133</v>
      </c>
      <c r="G12" s="34" t="s">
        <v>82</v>
      </c>
      <c r="H12" s="34" t="s">
        <v>133</v>
      </c>
      <c r="I12" s="34" t="s">
        <v>133</v>
      </c>
    </row>
    <row r="13" spans="1:9" ht="15">
      <c r="A13" s="27" t="s">
        <v>69</v>
      </c>
      <c r="B13" s="28" t="s">
        <v>3</v>
      </c>
      <c r="C13" s="28" t="s">
        <v>3</v>
      </c>
      <c r="D13" s="28" t="s">
        <v>64</v>
      </c>
      <c r="E13" s="28" t="s">
        <v>64</v>
      </c>
      <c r="F13" s="28" t="s">
        <v>3</v>
      </c>
      <c r="G13" s="28" t="s">
        <v>3</v>
      </c>
      <c r="H13" s="28" t="s">
        <v>64</v>
      </c>
      <c r="I13" s="28"/>
    </row>
    <row r="14" spans="1:9" ht="15">
      <c r="A14" s="32" t="s">
        <v>100</v>
      </c>
      <c r="B14" s="34" t="s">
        <v>64</v>
      </c>
      <c r="C14" s="34" t="s">
        <v>64</v>
      </c>
      <c r="D14" s="34" t="s">
        <v>64</v>
      </c>
      <c r="E14" s="34" t="s">
        <v>3</v>
      </c>
      <c r="F14" s="34" t="s">
        <v>64</v>
      </c>
      <c r="G14" s="34" t="s">
        <v>64</v>
      </c>
      <c r="H14" s="34" t="s">
        <v>3</v>
      </c>
      <c r="I14" s="34"/>
    </row>
    <row r="15" spans="1:9" ht="75">
      <c r="A15" s="27" t="s">
        <v>72</v>
      </c>
      <c r="B15" s="41" t="s">
        <v>73</v>
      </c>
      <c r="C15" s="41" t="s">
        <v>73</v>
      </c>
      <c r="D15" s="41" t="s">
        <v>73</v>
      </c>
      <c r="E15" s="41" t="s">
        <v>73</v>
      </c>
      <c r="F15" s="41" t="s">
        <v>73</v>
      </c>
      <c r="G15" s="41" t="s">
        <v>182</v>
      </c>
      <c r="H15" s="41" t="s">
        <v>182</v>
      </c>
      <c r="I15" s="41" t="s">
        <v>1453</v>
      </c>
    </row>
    <row r="16" spans="1:9" ht="15">
      <c r="A16" s="32" t="s">
        <v>99</v>
      </c>
      <c r="B16" s="36" t="s">
        <v>64</v>
      </c>
      <c r="C16" s="36" t="s">
        <v>170</v>
      </c>
      <c r="D16" s="34" t="s">
        <v>64</v>
      </c>
      <c r="E16" s="34" t="s">
        <v>64</v>
      </c>
      <c r="F16" s="34" t="s">
        <v>64</v>
      </c>
      <c r="G16" s="34" t="s">
        <v>181</v>
      </c>
      <c r="H16" s="34" t="s">
        <v>64</v>
      </c>
      <c r="I16" s="34" t="s">
        <v>2</v>
      </c>
    </row>
    <row r="17" spans="1:10" ht="30">
      <c r="A17" s="27" t="s">
        <v>70</v>
      </c>
      <c r="B17" s="28" t="s">
        <v>64</v>
      </c>
      <c r="C17" s="28" t="s">
        <v>3</v>
      </c>
      <c r="D17" s="28" t="s">
        <v>64</v>
      </c>
      <c r="E17" s="28" t="s">
        <v>3</v>
      </c>
      <c r="F17" s="28" t="s">
        <v>3</v>
      </c>
      <c r="G17" s="28" t="s">
        <v>64</v>
      </c>
      <c r="H17" s="28" t="s">
        <v>3</v>
      </c>
      <c r="I17" s="28" t="s">
        <v>2</v>
      </c>
    </row>
    <row r="18" spans="1:10" ht="15">
      <c r="A18" s="32" t="s">
        <v>71</v>
      </c>
      <c r="B18" s="34" t="s">
        <v>64</v>
      </c>
      <c r="C18" s="34" t="s">
        <v>64</v>
      </c>
      <c r="D18" s="34" t="s">
        <v>64</v>
      </c>
      <c r="E18" s="34" t="s">
        <v>64</v>
      </c>
      <c r="F18" s="34" t="s">
        <v>64</v>
      </c>
      <c r="G18" s="34" t="s">
        <v>64</v>
      </c>
      <c r="H18" s="34" t="s">
        <v>64</v>
      </c>
      <c r="I18" s="34" t="s">
        <v>2</v>
      </c>
    </row>
    <row r="19" spans="1:10" ht="105">
      <c r="A19" s="27" t="s">
        <v>1448</v>
      </c>
      <c r="B19" s="28" t="s">
        <v>846</v>
      </c>
      <c r="C19" s="28" t="s">
        <v>850</v>
      </c>
      <c r="D19" s="28" t="s">
        <v>851</v>
      </c>
      <c r="E19" s="28" t="s">
        <v>1316</v>
      </c>
      <c r="F19" s="28" t="s">
        <v>1230</v>
      </c>
      <c r="G19" s="28" t="s">
        <v>1313</v>
      </c>
      <c r="H19" s="28" t="s">
        <v>1445</v>
      </c>
      <c r="I19" s="28" t="s">
        <v>1449</v>
      </c>
    </row>
    <row r="20" spans="1:10" customFormat="1" ht="150">
      <c r="A20" s="32" t="s">
        <v>1451</v>
      </c>
      <c r="B20" s="63" t="s">
        <v>1318</v>
      </c>
      <c r="C20" s="34" t="s">
        <v>2</v>
      </c>
      <c r="D20" s="34" t="s">
        <v>1317</v>
      </c>
      <c r="E20" s="34" t="s">
        <v>2</v>
      </c>
      <c r="F20" s="34" t="s">
        <v>2</v>
      </c>
      <c r="G20" s="34" t="s">
        <v>1314</v>
      </c>
      <c r="H20" s="34" t="s">
        <v>1446</v>
      </c>
      <c r="I20" s="34" t="s">
        <v>1452</v>
      </c>
      <c r="J20" s="4"/>
    </row>
    <row r="21" spans="1:10" customFormat="1" ht="30">
      <c r="A21" s="27" t="s">
        <v>772</v>
      </c>
      <c r="B21" s="61" t="s">
        <v>852</v>
      </c>
      <c r="C21" s="28" t="s">
        <v>2</v>
      </c>
      <c r="D21" s="28" t="s">
        <v>2</v>
      </c>
      <c r="E21" s="28" t="s">
        <v>2</v>
      </c>
      <c r="F21" s="28" t="s">
        <v>2</v>
      </c>
      <c r="G21" s="28" t="s">
        <v>909</v>
      </c>
      <c r="H21" s="28" t="s">
        <v>2</v>
      </c>
      <c r="I21" s="28" t="s">
        <v>2</v>
      </c>
      <c r="J21" s="4"/>
    </row>
    <row r="22" spans="1:10" customFormat="1" ht="279.75" customHeight="1">
      <c r="A22" s="32" t="s">
        <v>773</v>
      </c>
      <c r="B22" s="63" t="s">
        <v>1689</v>
      </c>
      <c r="C22" s="34" t="s">
        <v>1690</v>
      </c>
      <c r="D22" s="34" t="s">
        <v>1691</v>
      </c>
      <c r="E22" s="34" t="s">
        <v>910</v>
      </c>
      <c r="F22" s="34" t="s">
        <v>1692</v>
      </c>
      <c r="G22" s="34" t="s">
        <v>1315</v>
      </c>
      <c r="H22" s="34" t="s">
        <v>1693</v>
      </c>
      <c r="I22" s="34" t="s">
        <v>2</v>
      </c>
    </row>
    <row r="23" spans="1:10" s="30" customFormat="1" ht="15">
      <c r="A23" s="27" t="s">
        <v>0</v>
      </c>
      <c r="B23" s="46">
        <v>43721</v>
      </c>
      <c r="C23" s="46">
        <v>43724</v>
      </c>
      <c r="D23" s="46">
        <v>43724</v>
      </c>
      <c r="E23" s="46">
        <v>43724</v>
      </c>
      <c r="F23" s="46">
        <v>43724</v>
      </c>
      <c r="G23" s="46">
        <v>43724</v>
      </c>
      <c r="H23" s="46">
        <v>43885</v>
      </c>
      <c r="I23" s="46">
        <v>43885</v>
      </c>
      <c r="J23"/>
    </row>
    <row r="24" spans="1:10" ht="81" customHeight="1">
      <c r="A24" s="170" t="s">
        <v>1573</v>
      </c>
      <c r="B24" s="171"/>
      <c r="C24" s="171"/>
      <c r="D24" s="171"/>
      <c r="E24" s="171"/>
      <c r="F24" s="170"/>
      <c r="G24" s="170"/>
      <c r="H24" s="170"/>
      <c r="I24" s="170"/>
      <c r="J24"/>
    </row>
    <row r="25" spans="1:10" ht="249" customHeight="1">
      <c r="A25" s="170" t="s">
        <v>1572</v>
      </c>
      <c r="B25" s="170"/>
      <c r="C25" s="170"/>
      <c r="D25" s="170"/>
      <c r="E25" s="170"/>
      <c r="F25" s="170"/>
      <c r="G25" s="170"/>
      <c r="H25" s="170"/>
      <c r="I25" s="170"/>
      <c r="J25" s="30"/>
    </row>
  </sheetData>
  <mergeCells count="5">
    <mergeCell ref="A3:A4"/>
    <mergeCell ref="A25:I25"/>
    <mergeCell ref="A24:I24"/>
    <mergeCell ref="B3:I3"/>
    <mergeCell ref="A1:I1"/>
  </mergeCells>
  <hyperlinks>
    <hyperlink ref="A2" location="Summary!A1" display="Back to summary" xr:uid="{00000000-0004-0000-0600-000000000000}"/>
  </hyperlinks>
  <pageMargins left="0.25" right="0.25" top="0.5" bottom="0.5" header="0.3" footer="0.3"/>
  <pageSetup paperSize="17" scale="87"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K25"/>
  <sheetViews>
    <sheetView showGridLines="0" zoomScaleNormal="100" workbookViewId="0">
      <pane xSplit="1" ySplit="4" topLeftCell="B5" activePane="bottomRight" state="frozen"/>
      <selection activeCell="E29" sqref="E29"/>
      <selection pane="topRight" activeCell="E29" sqref="E29"/>
      <selection pane="bottomLeft" activeCell="E29" sqref="E29"/>
      <selection pane="bottomRight" activeCell="A3" sqref="A3:A4"/>
    </sheetView>
  </sheetViews>
  <sheetFormatPr baseColWidth="10" defaultColWidth="8.83203125" defaultRowHeight="14"/>
  <cols>
    <col min="1" max="1" width="31.5" customWidth="1"/>
    <col min="2" max="2" width="34.33203125" customWidth="1"/>
    <col min="3" max="3" width="25.83203125" customWidth="1"/>
    <col min="4" max="4" width="26.1640625" customWidth="1"/>
    <col min="5" max="5" width="21.33203125" customWidth="1"/>
    <col min="6" max="6" width="91.33203125" customWidth="1"/>
    <col min="7" max="7" width="37.33203125" customWidth="1"/>
    <col min="8" max="8" width="68.6640625" customWidth="1"/>
    <col min="9" max="9" width="30.1640625" customWidth="1"/>
    <col min="10" max="10" width="45.5" customWidth="1"/>
    <col min="11" max="11" width="38.83203125" customWidth="1"/>
  </cols>
  <sheetData>
    <row r="1" spans="1:11" ht="26">
      <c r="A1" s="174" t="s">
        <v>859</v>
      </c>
      <c r="B1" s="174"/>
      <c r="C1" s="174"/>
      <c r="D1" s="174"/>
      <c r="E1" s="174"/>
      <c r="F1" s="174"/>
      <c r="G1" s="174"/>
      <c r="H1" s="174"/>
      <c r="I1" s="174"/>
      <c r="J1" s="174"/>
      <c r="K1" s="174"/>
    </row>
    <row r="2" spans="1:11" ht="15">
      <c r="A2" s="43" t="s">
        <v>59</v>
      </c>
      <c r="B2" s="25"/>
      <c r="C2" s="25"/>
      <c r="D2" s="25"/>
      <c r="E2" s="25"/>
      <c r="F2" s="25"/>
      <c r="G2" s="25"/>
      <c r="H2" s="25"/>
      <c r="I2" s="25"/>
      <c r="J2" s="25"/>
      <c r="K2" s="25"/>
    </row>
    <row r="3" spans="1:11" ht="17">
      <c r="A3" s="173" t="s">
        <v>58</v>
      </c>
      <c r="B3" s="169" t="s">
        <v>769</v>
      </c>
      <c r="C3" s="169"/>
      <c r="D3" s="169"/>
      <c r="E3" s="169"/>
      <c r="F3" s="169"/>
      <c r="G3" s="169"/>
      <c r="H3" s="169"/>
      <c r="I3" s="169"/>
      <c r="J3" s="169"/>
      <c r="K3" s="169"/>
    </row>
    <row r="4" spans="1:11" ht="54">
      <c r="A4" s="173"/>
      <c r="B4" s="22" t="s">
        <v>226</v>
      </c>
      <c r="C4" s="22" t="s">
        <v>223</v>
      </c>
      <c r="D4" s="22" t="s">
        <v>214</v>
      </c>
      <c r="E4" s="22" t="s">
        <v>228</v>
      </c>
      <c r="F4" s="22" t="s">
        <v>232</v>
      </c>
      <c r="G4" s="22" t="s">
        <v>1231</v>
      </c>
      <c r="H4" s="22" t="s">
        <v>213</v>
      </c>
      <c r="I4" s="22" t="s">
        <v>221</v>
      </c>
      <c r="J4" s="22" t="s">
        <v>212</v>
      </c>
      <c r="K4" s="22" t="s">
        <v>217</v>
      </c>
    </row>
    <row r="5" spans="1:11" ht="15">
      <c r="A5" s="27" t="s">
        <v>80</v>
      </c>
      <c r="B5" s="28" t="s">
        <v>81</v>
      </c>
      <c r="C5" s="28" t="s">
        <v>81</v>
      </c>
      <c r="D5" s="28" t="s">
        <v>81</v>
      </c>
      <c r="E5" s="28" t="s">
        <v>81</v>
      </c>
      <c r="F5" s="29" t="s">
        <v>104</v>
      </c>
      <c r="G5" s="29" t="s">
        <v>104</v>
      </c>
      <c r="H5" s="29" t="s">
        <v>104</v>
      </c>
      <c r="I5" s="29" t="s">
        <v>104</v>
      </c>
      <c r="J5" s="29" t="s">
        <v>104</v>
      </c>
      <c r="K5" s="29" t="s">
        <v>104</v>
      </c>
    </row>
    <row r="6" spans="1:11" ht="15">
      <c r="A6" s="32" t="s">
        <v>65</v>
      </c>
      <c r="B6" s="33" t="s">
        <v>215</v>
      </c>
      <c r="C6" s="33" t="s">
        <v>215</v>
      </c>
      <c r="D6" s="33" t="s">
        <v>215</v>
      </c>
      <c r="E6" s="33">
        <v>43647</v>
      </c>
      <c r="F6" s="33">
        <v>43647</v>
      </c>
      <c r="G6" s="33">
        <v>43647</v>
      </c>
      <c r="H6" s="33">
        <v>43647</v>
      </c>
      <c r="I6" s="33" t="s">
        <v>219</v>
      </c>
      <c r="J6" s="33" t="s">
        <v>219</v>
      </c>
      <c r="K6" s="33" t="s">
        <v>216</v>
      </c>
    </row>
    <row r="7" spans="1:11" ht="15">
      <c r="A7" s="27" t="s">
        <v>67</v>
      </c>
      <c r="B7" s="28" t="s">
        <v>774</v>
      </c>
      <c r="C7" s="28" t="s">
        <v>774</v>
      </c>
      <c r="D7" s="28" t="s">
        <v>774</v>
      </c>
      <c r="E7" s="28" t="s">
        <v>774</v>
      </c>
      <c r="F7" s="28" t="s">
        <v>774</v>
      </c>
      <c r="G7" s="28" t="s">
        <v>774</v>
      </c>
      <c r="H7" s="28" t="s">
        <v>774</v>
      </c>
      <c r="I7" s="28" t="s">
        <v>774</v>
      </c>
      <c r="J7" s="28" t="s">
        <v>774</v>
      </c>
      <c r="K7" s="28" t="s">
        <v>774</v>
      </c>
    </row>
    <row r="8" spans="1:11" ht="45">
      <c r="A8" s="32" t="s">
        <v>61</v>
      </c>
      <c r="B8" s="34" t="s">
        <v>204</v>
      </c>
      <c r="C8" s="34" t="s">
        <v>132</v>
      </c>
      <c r="D8" s="34" t="s">
        <v>235</v>
      </c>
      <c r="E8" s="34" t="s">
        <v>185</v>
      </c>
      <c r="F8" s="34" t="s">
        <v>185</v>
      </c>
      <c r="G8" s="34" t="s">
        <v>185</v>
      </c>
      <c r="H8" s="34" t="s">
        <v>185</v>
      </c>
      <c r="I8" s="34" t="s">
        <v>132</v>
      </c>
      <c r="J8" s="34" t="s">
        <v>130</v>
      </c>
      <c r="K8" s="34" t="s">
        <v>236</v>
      </c>
    </row>
    <row r="9" spans="1:11" ht="15">
      <c r="A9" s="27" t="s">
        <v>1517</v>
      </c>
      <c r="B9" s="41">
        <v>571</v>
      </c>
      <c r="C9" s="41">
        <v>1864</v>
      </c>
      <c r="D9" s="41">
        <v>29040</v>
      </c>
      <c r="E9" s="41">
        <v>81</v>
      </c>
      <c r="F9" s="41">
        <v>2203</v>
      </c>
      <c r="G9" s="41">
        <v>5896</v>
      </c>
      <c r="H9" s="41">
        <v>6957</v>
      </c>
      <c r="I9" s="41">
        <v>200</v>
      </c>
      <c r="J9" s="41">
        <v>109</v>
      </c>
      <c r="K9" s="41">
        <v>4290</v>
      </c>
    </row>
    <row r="10" spans="1:11" ht="15">
      <c r="A10" s="32" t="s">
        <v>102</v>
      </c>
      <c r="B10" s="62" t="s">
        <v>63</v>
      </c>
      <c r="C10" s="62" t="s">
        <v>1326</v>
      </c>
      <c r="D10" s="62" t="s">
        <v>1326</v>
      </c>
      <c r="E10" s="62" t="s">
        <v>1326</v>
      </c>
      <c r="F10" s="60" t="s">
        <v>63</v>
      </c>
      <c r="G10" s="60" t="s">
        <v>63</v>
      </c>
      <c r="H10" s="60" t="s">
        <v>63</v>
      </c>
      <c r="I10" s="60" t="s">
        <v>1326</v>
      </c>
      <c r="J10" s="60" t="s">
        <v>1326</v>
      </c>
      <c r="K10" s="60" t="s">
        <v>1326</v>
      </c>
    </row>
    <row r="11" spans="1:11" ht="409.6">
      <c r="A11" s="27" t="s">
        <v>101</v>
      </c>
      <c r="B11" s="28" t="s">
        <v>227</v>
      </c>
      <c r="C11" s="31" t="s">
        <v>229</v>
      </c>
      <c r="D11" s="31" t="s">
        <v>218</v>
      </c>
      <c r="E11" s="31" t="s">
        <v>230</v>
      </c>
      <c r="F11" s="31" t="s">
        <v>233</v>
      </c>
      <c r="G11" s="31" t="s">
        <v>1232</v>
      </c>
      <c r="H11" s="31" t="s">
        <v>225</v>
      </c>
      <c r="I11" s="31" t="s">
        <v>222</v>
      </c>
      <c r="J11" s="31" t="s">
        <v>220</v>
      </c>
      <c r="K11" s="71" t="s">
        <v>218</v>
      </c>
    </row>
    <row r="12" spans="1:11" ht="30">
      <c r="A12" s="32" t="s">
        <v>68</v>
      </c>
      <c r="B12" s="34" t="s">
        <v>174</v>
      </c>
      <c r="C12" s="34" t="s">
        <v>174</v>
      </c>
      <c r="D12" s="34" t="s">
        <v>133</v>
      </c>
      <c r="E12" s="34" t="s">
        <v>82</v>
      </c>
      <c r="F12" s="34" t="s">
        <v>82</v>
      </c>
      <c r="G12" s="34" t="s">
        <v>82</v>
      </c>
      <c r="H12" s="34" t="s">
        <v>82</v>
      </c>
      <c r="I12" s="34" t="s">
        <v>177</v>
      </c>
      <c r="J12" s="34" t="s">
        <v>174</v>
      </c>
      <c r="K12" s="34" t="s">
        <v>133</v>
      </c>
    </row>
    <row r="13" spans="1:11" ht="15">
      <c r="A13" s="27" t="s">
        <v>69</v>
      </c>
      <c r="B13" s="28" t="s">
        <v>3</v>
      </c>
      <c r="C13" s="28" t="s">
        <v>3</v>
      </c>
      <c r="D13" s="28" t="s">
        <v>3</v>
      </c>
      <c r="E13" s="28" t="s">
        <v>64</v>
      </c>
      <c r="F13" s="28" t="s">
        <v>64</v>
      </c>
      <c r="G13" s="28" t="s">
        <v>3</v>
      </c>
      <c r="H13" s="28" t="s">
        <v>3</v>
      </c>
      <c r="I13" s="28" t="s">
        <v>64</v>
      </c>
      <c r="J13" s="28" t="s">
        <v>3</v>
      </c>
      <c r="K13" s="28" t="s">
        <v>3</v>
      </c>
    </row>
    <row r="14" spans="1:11" ht="15">
      <c r="A14" s="32" t="s">
        <v>100</v>
      </c>
      <c r="B14" s="34" t="s">
        <v>64</v>
      </c>
      <c r="C14" s="34" t="s">
        <v>64</v>
      </c>
      <c r="D14" s="34" t="s">
        <v>64</v>
      </c>
      <c r="E14" s="34" t="s">
        <v>64</v>
      </c>
      <c r="F14" s="34" t="s">
        <v>64</v>
      </c>
      <c r="G14" s="34" t="s">
        <v>64</v>
      </c>
      <c r="H14" s="34" t="s">
        <v>64</v>
      </c>
      <c r="I14" s="34" t="s">
        <v>64</v>
      </c>
      <c r="J14" s="34" t="s">
        <v>3</v>
      </c>
      <c r="K14" s="34" t="s">
        <v>64</v>
      </c>
    </row>
    <row r="15" spans="1:11" ht="15">
      <c r="A15" s="27" t="s">
        <v>72</v>
      </c>
      <c r="B15" s="41" t="s">
        <v>73</v>
      </c>
      <c r="C15" s="41" t="s">
        <v>73</v>
      </c>
      <c r="D15" s="41" t="s">
        <v>73</v>
      </c>
      <c r="E15" s="41" t="s">
        <v>73</v>
      </c>
      <c r="F15" s="41" t="s">
        <v>73</v>
      </c>
      <c r="G15" s="41" t="s">
        <v>73</v>
      </c>
      <c r="H15" s="41" t="s">
        <v>73</v>
      </c>
      <c r="I15" s="41" t="s">
        <v>73</v>
      </c>
      <c r="J15" s="41" t="s">
        <v>73</v>
      </c>
      <c r="K15" s="41" t="s">
        <v>73</v>
      </c>
    </row>
    <row r="16" spans="1:11" ht="45">
      <c r="A16" s="32" t="s">
        <v>99</v>
      </c>
      <c r="B16" s="36" t="s">
        <v>64</v>
      </c>
      <c r="C16" s="36" t="s">
        <v>64</v>
      </c>
      <c r="D16" s="36" t="s">
        <v>64</v>
      </c>
      <c r="E16" s="36" t="s">
        <v>64</v>
      </c>
      <c r="F16" s="36" t="s">
        <v>64</v>
      </c>
      <c r="G16" s="34" t="s">
        <v>64</v>
      </c>
      <c r="H16" s="34" t="s">
        <v>224</v>
      </c>
      <c r="I16" s="34" t="s">
        <v>64</v>
      </c>
      <c r="J16" s="34" t="s">
        <v>64</v>
      </c>
      <c r="K16" s="34" t="s">
        <v>64</v>
      </c>
    </row>
    <row r="17" spans="1:11" ht="30">
      <c r="A17" s="27" t="s">
        <v>70</v>
      </c>
      <c r="B17" s="28" t="s">
        <v>64</v>
      </c>
      <c r="C17" s="28" t="s">
        <v>64</v>
      </c>
      <c r="D17" s="28" t="s">
        <v>64</v>
      </c>
      <c r="E17" s="28" t="s">
        <v>64</v>
      </c>
      <c r="F17" s="28" t="s">
        <v>64</v>
      </c>
      <c r="G17" s="28" t="s">
        <v>64</v>
      </c>
      <c r="H17" s="28" t="s">
        <v>3</v>
      </c>
      <c r="I17" s="28" t="s">
        <v>3</v>
      </c>
      <c r="J17" s="28" t="s">
        <v>64</v>
      </c>
      <c r="K17" s="28" t="s">
        <v>64</v>
      </c>
    </row>
    <row r="18" spans="1:11" ht="15">
      <c r="A18" s="32" t="s">
        <v>71</v>
      </c>
      <c r="B18" s="34" t="s">
        <v>64</v>
      </c>
      <c r="C18" s="34" t="s">
        <v>64</v>
      </c>
      <c r="D18" s="34" t="s">
        <v>64</v>
      </c>
      <c r="E18" s="34" t="s">
        <v>64</v>
      </c>
      <c r="F18" s="34" t="s">
        <v>64</v>
      </c>
      <c r="G18" s="34" t="s">
        <v>64</v>
      </c>
      <c r="H18" s="34" t="s">
        <v>64</v>
      </c>
      <c r="I18" s="34" t="s">
        <v>64</v>
      </c>
      <c r="J18" s="34" t="s">
        <v>64</v>
      </c>
      <c r="K18" s="34" t="s">
        <v>64</v>
      </c>
    </row>
    <row r="19" spans="1:11" ht="90">
      <c r="A19" s="27" t="s">
        <v>770</v>
      </c>
      <c r="B19" s="28" t="s">
        <v>922</v>
      </c>
      <c r="C19" s="28" t="s">
        <v>813</v>
      </c>
      <c r="D19" s="28" t="s">
        <v>796</v>
      </c>
      <c r="E19" s="28" t="s">
        <v>231</v>
      </c>
      <c r="F19" s="28" t="s">
        <v>234</v>
      </c>
      <c r="G19" s="28" t="s">
        <v>1233</v>
      </c>
      <c r="H19" s="28" t="s">
        <v>821</v>
      </c>
      <c r="I19" s="28" t="s">
        <v>847</v>
      </c>
      <c r="J19" s="28" t="s">
        <v>796</v>
      </c>
      <c r="K19" s="28" t="s">
        <v>792</v>
      </c>
    </row>
    <row r="20" spans="1:11" ht="30">
      <c r="A20" s="32" t="s">
        <v>771</v>
      </c>
      <c r="B20" s="63" t="s">
        <v>2</v>
      </c>
      <c r="C20" s="63" t="s">
        <v>2</v>
      </c>
      <c r="D20" s="63" t="s">
        <v>2</v>
      </c>
      <c r="E20" s="63" t="s">
        <v>2</v>
      </c>
      <c r="F20" s="63" t="s">
        <v>2</v>
      </c>
      <c r="G20" s="34" t="s">
        <v>804</v>
      </c>
      <c r="H20" s="34" t="s">
        <v>804</v>
      </c>
      <c r="I20" s="34" t="s">
        <v>1320</v>
      </c>
      <c r="J20" s="34" t="s">
        <v>2</v>
      </c>
      <c r="K20" s="34" t="s">
        <v>2</v>
      </c>
    </row>
    <row r="21" spans="1:11" s="47" customFormat="1" ht="30">
      <c r="A21" s="27" t="s">
        <v>772</v>
      </c>
      <c r="B21" s="61" t="s">
        <v>2</v>
      </c>
      <c r="C21" s="61" t="s">
        <v>2</v>
      </c>
      <c r="D21" s="61" t="s">
        <v>2</v>
      </c>
      <c r="E21" s="61" t="s">
        <v>2</v>
      </c>
      <c r="F21" s="61" t="s">
        <v>2</v>
      </c>
      <c r="G21" s="61" t="s">
        <v>2</v>
      </c>
      <c r="H21" s="61" t="s">
        <v>2</v>
      </c>
      <c r="I21" s="61" t="s">
        <v>2</v>
      </c>
      <c r="J21" s="61" t="s">
        <v>2</v>
      </c>
      <c r="K21" s="61" t="s">
        <v>2</v>
      </c>
    </row>
    <row r="22" spans="1:11" ht="255">
      <c r="A22" s="32" t="s">
        <v>773</v>
      </c>
      <c r="B22" s="63" t="s">
        <v>1639</v>
      </c>
      <c r="C22" s="34" t="s">
        <v>1777</v>
      </c>
      <c r="D22" s="34" t="s">
        <v>1778</v>
      </c>
      <c r="E22" s="34" t="s">
        <v>923</v>
      </c>
      <c r="F22" s="34" t="s">
        <v>1321</v>
      </c>
      <c r="G22" s="34" t="s">
        <v>1640</v>
      </c>
      <c r="H22" s="34" t="s">
        <v>1686</v>
      </c>
      <c r="I22" s="34" t="s">
        <v>1319</v>
      </c>
      <c r="J22" s="34" t="s">
        <v>1779</v>
      </c>
      <c r="K22" s="34" t="s">
        <v>1641</v>
      </c>
    </row>
    <row r="23" spans="1:11" s="47" customFormat="1" ht="15">
      <c r="A23" s="27" t="s">
        <v>0</v>
      </c>
      <c r="B23" s="46">
        <v>43731</v>
      </c>
      <c r="C23" s="46">
        <v>43731</v>
      </c>
      <c r="D23" s="46">
        <v>43731</v>
      </c>
      <c r="E23" s="46">
        <v>43731</v>
      </c>
      <c r="F23" s="46">
        <v>43731</v>
      </c>
      <c r="G23" s="46">
        <v>43731</v>
      </c>
      <c r="H23" s="46">
        <v>43731</v>
      </c>
      <c r="I23" s="46">
        <v>43731</v>
      </c>
      <c r="J23" s="46">
        <v>43731</v>
      </c>
      <c r="K23" s="46">
        <v>43731</v>
      </c>
    </row>
    <row r="24" spans="1:11" ht="85" customHeight="1">
      <c r="A24" s="170" t="s">
        <v>1637</v>
      </c>
      <c r="B24" s="171"/>
      <c r="C24" s="171"/>
      <c r="D24" s="171"/>
      <c r="E24" s="171"/>
      <c r="F24" s="172"/>
      <c r="G24" s="172"/>
      <c r="H24" s="172"/>
      <c r="I24" s="172"/>
      <c r="J24" s="172"/>
      <c r="K24" s="172"/>
    </row>
    <row r="25" spans="1:11" ht="289" customHeight="1">
      <c r="A25" s="170" t="s">
        <v>1574</v>
      </c>
      <c r="B25" s="170"/>
      <c r="C25" s="170"/>
      <c r="D25" s="170"/>
      <c r="E25" s="170"/>
      <c r="F25" s="170"/>
      <c r="G25" s="170"/>
      <c r="H25" s="170"/>
      <c r="I25" s="170"/>
      <c r="J25" s="170"/>
      <c r="K25" s="170"/>
    </row>
  </sheetData>
  <mergeCells count="5">
    <mergeCell ref="A1:K1"/>
    <mergeCell ref="A24:K24"/>
    <mergeCell ref="A25:K25"/>
    <mergeCell ref="A3:A4"/>
    <mergeCell ref="B3:K3"/>
  </mergeCells>
  <hyperlinks>
    <hyperlink ref="A2" location="Summary!A1" display="Back to summary" xr:uid="{00000000-0004-0000-0700-000000000000}"/>
  </hyperlink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54</vt:i4>
      </vt:variant>
      <vt:variant>
        <vt:lpstr>Named Ranges</vt:lpstr>
      </vt:variant>
      <vt:variant>
        <vt:i4>2</vt:i4>
      </vt:variant>
    </vt:vector>
  </HeadingPairs>
  <TitlesOfParts>
    <vt:vector size="56" baseType="lpstr">
      <vt:lpstr>Introduction </vt:lpstr>
      <vt:lpstr>Summary</vt:lpstr>
      <vt:lpstr>Summary - 1115</vt:lpstr>
      <vt:lpstr>Alabama</vt:lpstr>
      <vt:lpstr>Alaska</vt:lpstr>
      <vt:lpstr>Arizona</vt:lpstr>
      <vt:lpstr>Arkansas</vt:lpstr>
      <vt:lpstr>California</vt:lpstr>
      <vt:lpstr>Colorado</vt:lpstr>
      <vt:lpstr>Connecticut</vt:lpstr>
      <vt:lpstr>Delaware</vt:lpstr>
      <vt:lpstr>District of Columbia</vt:lpstr>
      <vt:lpstr>Florida</vt:lpstr>
      <vt:lpstr>Georgia</vt:lpstr>
      <vt:lpstr>Hawaii</vt:lpstr>
      <vt:lpstr>Idaho</vt:lpstr>
      <vt:lpstr>Illinois</vt:lpstr>
      <vt:lpstr>Indiana</vt:lpstr>
      <vt:lpstr>Iowa</vt:lpstr>
      <vt:lpstr>Kansas</vt:lpstr>
      <vt:lpstr>Kentucky</vt:lpstr>
      <vt:lpstr>Louisiana</vt:lpstr>
      <vt:lpstr>Maine</vt:lpstr>
      <vt:lpstr>Maryland</vt:lpstr>
      <vt:lpstr>Massachusetts</vt:lpstr>
      <vt:lpstr>Michigan</vt:lpstr>
      <vt:lpstr>Minnesota</vt:lpstr>
      <vt:lpstr>Mississippi</vt:lpstr>
      <vt:lpstr>Missouri</vt:lpstr>
      <vt:lpstr>Montana</vt:lpstr>
      <vt:lpstr>Nebraska</vt:lpstr>
      <vt:lpstr>Nevada</vt:lpstr>
      <vt:lpstr>New Hampshire</vt:lpstr>
      <vt:lpstr>New Jersey</vt:lpstr>
      <vt:lpstr>New Mexico</vt:lpstr>
      <vt:lpstr>New York</vt:lpstr>
      <vt:lpstr>North Carolina</vt:lpstr>
      <vt:lpstr>North Dakota</vt:lpstr>
      <vt:lpstr>Ohio</vt:lpstr>
      <vt:lpstr>Oklahoma</vt:lpstr>
      <vt:lpstr>Oregon</vt:lpstr>
      <vt:lpstr>Pennsylvania</vt:lpstr>
      <vt:lpstr>Rhode Island</vt:lpstr>
      <vt:lpstr>South Carolina</vt:lpstr>
      <vt:lpstr>South Dakota</vt:lpstr>
      <vt:lpstr>Tennessee</vt:lpstr>
      <vt:lpstr>Texas</vt:lpstr>
      <vt:lpstr>Utah</vt:lpstr>
      <vt:lpstr>Vermont</vt:lpstr>
      <vt:lpstr>Virginia</vt:lpstr>
      <vt:lpstr>Washington</vt:lpstr>
      <vt:lpstr>West Virginia</vt:lpstr>
      <vt:lpstr>Wisconsin</vt:lpstr>
      <vt:lpstr>Wyoming</vt:lpstr>
      <vt:lpstr>Summary!Print_Titles</vt:lpstr>
      <vt:lpstr>'Summary - 1115'!Print_Titles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Tamara Huson</dc:creator>
  <cp:lastModifiedBy>T Huson</cp:lastModifiedBy>
  <cp:lastPrinted>2019-10-30T19:49:38Z</cp:lastPrinted>
  <dcterms:created xsi:type="dcterms:W3CDTF">2018-05-31T19:52:47Z</dcterms:created>
  <dcterms:modified xsi:type="dcterms:W3CDTF">2020-08-20T14:39:08Z</dcterms:modified>
</cp:coreProperties>
</file>